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50" windowWidth="9900" windowHeight="6660" activeTab="0"/>
  </bookViews>
  <sheets>
    <sheet name="Feuil2" sheetId="1" r:id="rId1"/>
  </sheets>
  <definedNames>
    <definedName name="_xlnm.Print_Area" localSheetId="0">'Feuil2'!$B$1:$H$54</definedName>
  </definedNames>
  <calcPr fullCalcOnLoad="1"/>
</workbook>
</file>

<file path=xl/sharedStrings.xml><?xml version="1.0" encoding="utf-8"?>
<sst xmlns="http://schemas.openxmlformats.org/spreadsheetml/2006/main" count="42" uniqueCount="42">
  <si>
    <t>NOTES</t>
  </si>
  <si>
    <t>R.C.S. Paris B 562 047 605</t>
  </si>
  <si>
    <t xml:space="preserve">                         Société Anonyme à Directoire et Conseil de Surveillance au capital de 4.582.625 €</t>
  </si>
  <si>
    <t xml:space="preserve">                Siège social : 30/32, rue de Chabrol 75010 PARIS</t>
  </si>
  <si>
    <t>Chiffre d’affaires net</t>
  </si>
  <si>
    <t>Production stockée</t>
  </si>
  <si>
    <t>Reprises / amortissement &amp; provisions</t>
  </si>
  <si>
    <t>Transfert de charges</t>
  </si>
  <si>
    <t>Autres produits</t>
  </si>
  <si>
    <t>TOTAL DES PRODUITS</t>
  </si>
  <si>
    <t>Achats consommés</t>
  </si>
  <si>
    <t>Autres achats &amp; charges externes</t>
  </si>
  <si>
    <t>Impôts &amp; taxes</t>
  </si>
  <si>
    <t>Frais de personnel</t>
  </si>
  <si>
    <t>Dotation aux amortissements</t>
  </si>
  <si>
    <t>Dotation aux provisions</t>
  </si>
  <si>
    <t>Autres charges</t>
  </si>
  <si>
    <t>TOTAL DES CHARGES</t>
  </si>
  <si>
    <t>RESULTAT D’EXPLOITATION COURANT</t>
  </si>
  <si>
    <t>RESULTAT FINANCIER</t>
  </si>
  <si>
    <t>Impôt sur les bénéfices / Exit Taxe</t>
  </si>
  <si>
    <t>Provision pour impôts différé (variation)</t>
  </si>
  <si>
    <t>RESULTAT NET DES SOCIETES INTEGREES</t>
  </si>
  <si>
    <t>RESULTAT NON COURANT</t>
  </si>
  <si>
    <t>A</t>
  </si>
  <si>
    <t>B</t>
  </si>
  <si>
    <t>C</t>
  </si>
  <si>
    <t>RESULTAT AVANT IMPOT ( A + B + C )</t>
  </si>
  <si>
    <t xml:space="preserve">     Plus ou Moins value de cession d'immobilisation</t>
  </si>
  <si>
    <r>
      <t xml:space="preserve">               </t>
    </r>
    <r>
      <rPr>
        <b/>
        <u val="single"/>
        <sz val="12"/>
        <rFont val="Arial Black"/>
        <family val="2"/>
      </rPr>
      <t xml:space="preserve"> FAIENCERIES DE SARREGUEMINES, DIGOIN &amp; VITRY LE FRANCOIS</t>
    </r>
  </si>
  <si>
    <t>Proforma</t>
  </si>
  <si>
    <t>hors STCL</t>
  </si>
  <si>
    <t xml:space="preserve">      COMPTE DE RESULTAT CONSOLIDE AU 31 DECEMBRE 2008</t>
  </si>
  <si>
    <t xml:space="preserve">     Produits non courants </t>
  </si>
  <si>
    <t xml:space="preserve">     Charges non courantes </t>
  </si>
  <si>
    <t xml:space="preserve">Résultat non courant </t>
  </si>
  <si>
    <t>Dépréciation actif en cours de cession</t>
  </si>
  <si>
    <t>RESULTAT AVANT IMPOT ( Après déconsolidation Sarreguemines vaisselle)</t>
  </si>
  <si>
    <t>Sarreguemines</t>
  </si>
  <si>
    <t>Vaisselle</t>
  </si>
  <si>
    <t>F.S.D.V.</t>
  </si>
  <si>
    <t>TOTAL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</si>
</sst>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"/>
    <numFmt numFmtId="174" formatCode="#,##0.0\ &quot;€&quot;"/>
    <numFmt numFmtId="175" formatCode="#,##0.00\ &quot;€&quot;"/>
    <numFmt numFmtId="176" formatCode="#,##0.00\ _€"/>
    <numFmt numFmtId="177" formatCode="&quot;Vrai&quot;;&quot;Vrai&quot;;&quot;Faux&quot;"/>
    <numFmt numFmtId="178" formatCode="&quot;Actif&quot;;&quot;Actif&quot;;&quot;Inactif&quot;"/>
    <numFmt numFmtId="179" formatCode="#,##0\ ;[Red]\-#,##0\ "/>
    <numFmt numFmtId="180" formatCode="#,##0\ ;[Red]\(#,##0\)\ "/>
  </numFmts>
  <fonts count="1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lbertus Extra Bold"/>
      <family val="2"/>
    </font>
    <font>
      <b/>
      <sz val="12"/>
      <name val="Arial Black"/>
      <family val="2"/>
    </font>
    <font>
      <b/>
      <sz val="11"/>
      <name val="Arial"/>
      <family val="2"/>
    </font>
    <font>
      <b/>
      <sz val="12"/>
      <name val="Albertus Extra Bold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 val="single"/>
      <sz val="12"/>
      <name val="Arial Black"/>
      <family val="2"/>
    </font>
    <font>
      <sz val="12"/>
      <name val="Albertus Extra Bold"/>
      <family val="2"/>
    </font>
    <font>
      <sz val="9"/>
      <name val="Albertus Extra Bold"/>
      <family val="2"/>
    </font>
  </fonts>
  <fills count="3">
    <fill>
      <patternFill/>
    </fill>
    <fill>
      <patternFill patternType="gray125"/>
    </fill>
    <fill>
      <patternFill patternType="gray125">
        <fgColor indexed="8"/>
        <bgColor indexed="22"/>
      </patternFill>
    </fill>
  </fills>
  <borders count="42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ashDot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ashDotDot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mediumDashed"/>
      <top style="thick"/>
      <bottom>
        <color indexed="63"/>
      </bottom>
    </border>
    <border>
      <left style="mediumDashed"/>
      <right style="medium"/>
      <top style="thick"/>
      <bottom>
        <color indexed="63"/>
      </bottom>
    </border>
    <border>
      <left style="thick"/>
      <right style="mediumDashed"/>
      <top>
        <color indexed="63"/>
      </top>
      <bottom>
        <color indexed="63"/>
      </bottom>
    </border>
    <border>
      <left style="mediumDashed"/>
      <right style="medium"/>
      <top>
        <color indexed="63"/>
      </top>
      <bottom>
        <color indexed="63"/>
      </bottom>
    </border>
    <border>
      <left style="thick"/>
      <right style="mediumDashed"/>
      <top>
        <color indexed="63"/>
      </top>
      <bottom style="medium"/>
    </border>
    <border>
      <left style="mediumDashed"/>
      <right style="medium"/>
      <top>
        <color indexed="63"/>
      </top>
      <bottom style="medium"/>
    </border>
    <border>
      <left style="thick"/>
      <right style="mediumDashed"/>
      <top>
        <color indexed="63"/>
      </top>
      <bottom style="thick"/>
    </border>
    <border>
      <left style="mediumDashed"/>
      <right style="medium"/>
      <top>
        <color indexed="63"/>
      </top>
      <bottom style="thick"/>
    </border>
    <border>
      <left style="thick"/>
      <right style="mediumDashed"/>
      <top style="medium"/>
      <bottom>
        <color indexed="63"/>
      </bottom>
    </border>
    <border>
      <left style="mediumDashed"/>
      <right style="medium"/>
      <top style="medium"/>
      <bottom>
        <color indexed="63"/>
      </bottom>
    </border>
    <border>
      <left style="thick"/>
      <right>
        <color indexed="63"/>
      </right>
      <top style="dashDotDot"/>
      <bottom style="dashDotDot"/>
    </border>
    <border>
      <left style="thick"/>
      <right style="mediumDashed"/>
      <top style="dashDotDot"/>
      <bottom style="dashDotDot"/>
    </border>
    <border>
      <left style="mediumDashed"/>
      <right style="medium"/>
      <top style="dashDotDot"/>
      <bottom style="dashDotDot"/>
    </border>
    <border>
      <left style="medium"/>
      <right style="medium"/>
      <top style="dashDotDot"/>
      <bottom style="dashDotDot"/>
    </border>
    <border>
      <left style="thick"/>
      <right>
        <color indexed="63"/>
      </right>
      <top style="thick"/>
      <bottom style="thick"/>
    </border>
    <border>
      <left style="thick"/>
      <right style="mediumDashed"/>
      <top style="thick"/>
      <bottom style="thick"/>
    </border>
    <border>
      <left style="mediumDashed"/>
      <right style="medium"/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dashDotDot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2" borderId="1" xfId="0" applyFont="1" applyFill="1" applyBorder="1" applyAlignment="1">
      <alignment vertical="top" wrapText="1"/>
    </xf>
    <xf numFmtId="0" fontId="0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180" fontId="8" fillId="0" borderId="5" xfId="0" applyNumberFormat="1" applyFont="1" applyBorder="1" applyAlignment="1">
      <alignment horizontal="right" vertical="top" wrapText="1" indent="1"/>
    </xf>
    <xf numFmtId="180" fontId="9" fillId="0" borderId="4" xfId="0" applyNumberFormat="1" applyFont="1" applyBorder="1" applyAlignment="1">
      <alignment horizontal="right" vertical="top" wrapText="1" indent="1"/>
    </xf>
    <xf numFmtId="180" fontId="8" fillId="0" borderId="4" xfId="0" applyNumberFormat="1" applyFont="1" applyBorder="1" applyAlignment="1">
      <alignment horizontal="right" vertical="top" wrapText="1" indent="1"/>
    </xf>
    <xf numFmtId="0" fontId="10" fillId="2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180" fontId="9" fillId="0" borderId="3" xfId="0" applyNumberFormat="1" applyFont="1" applyBorder="1" applyAlignment="1">
      <alignment horizontal="right" vertical="top" wrapText="1" indent="1"/>
    </xf>
    <xf numFmtId="0" fontId="2" fillId="0" borderId="8" xfId="0" applyFont="1" applyBorder="1" applyAlignment="1">
      <alignment horizontal="center" vertical="top" wrapText="1"/>
    </xf>
    <xf numFmtId="180" fontId="8" fillId="0" borderId="9" xfId="0" applyNumberFormat="1" applyFont="1" applyBorder="1" applyAlignment="1">
      <alignment horizontal="right" vertical="top" wrapText="1" indent="1"/>
    </xf>
    <xf numFmtId="180" fontId="8" fillId="0" borderId="10" xfId="0" applyNumberFormat="1" applyFont="1" applyBorder="1" applyAlignment="1">
      <alignment horizontal="right" vertical="top" wrapText="1" indent="1"/>
    </xf>
    <xf numFmtId="180" fontId="9" fillId="0" borderId="11" xfId="0" applyNumberFormat="1" applyFont="1" applyBorder="1" applyAlignment="1">
      <alignment horizontal="right" vertical="top" wrapText="1" inden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80" fontId="1" fillId="0" borderId="4" xfId="0" applyNumberFormat="1" applyFont="1" applyBorder="1" applyAlignment="1">
      <alignment horizontal="right" vertical="top" wrapText="1" indent="1"/>
    </xf>
    <xf numFmtId="180" fontId="1" fillId="0" borderId="12" xfId="0" applyNumberFormat="1" applyFont="1" applyBorder="1" applyAlignment="1">
      <alignment horizontal="right" vertical="top" wrapText="1" indent="1"/>
    </xf>
    <xf numFmtId="180" fontId="2" fillId="0" borderId="4" xfId="0" applyNumberFormat="1" applyFont="1" applyBorder="1" applyAlignment="1">
      <alignment horizontal="right" vertical="top" wrapText="1" indent="1"/>
    </xf>
    <xf numFmtId="0" fontId="0" fillId="2" borderId="13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1" fillId="0" borderId="15" xfId="0" applyFont="1" applyBorder="1" applyAlignment="1">
      <alignment vertical="top" wrapText="1"/>
    </xf>
    <xf numFmtId="180" fontId="1" fillId="0" borderId="9" xfId="0" applyNumberFormat="1" applyFont="1" applyBorder="1" applyAlignment="1">
      <alignment horizontal="right" vertical="top" wrapText="1" indent="1"/>
    </xf>
    <xf numFmtId="0" fontId="0" fillId="2" borderId="20" xfId="0" applyFont="1" applyFill="1" applyBorder="1" applyAlignment="1">
      <alignment vertical="top" wrapText="1"/>
    </xf>
    <xf numFmtId="0" fontId="0" fillId="2" borderId="21" xfId="0" applyFont="1" applyFill="1" applyBorder="1" applyAlignment="1">
      <alignment vertical="top" wrapText="1"/>
    </xf>
    <xf numFmtId="0" fontId="10" fillId="2" borderId="22" xfId="0" applyFont="1" applyFill="1" applyBorder="1" applyAlignment="1">
      <alignment horizontal="center" vertical="top" wrapText="1"/>
    </xf>
    <xf numFmtId="0" fontId="10" fillId="2" borderId="23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2" borderId="22" xfId="0" applyFont="1" applyFill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180" fontId="11" fillId="0" borderId="22" xfId="0" applyNumberFormat="1" applyFont="1" applyBorder="1" applyAlignment="1">
      <alignment horizontal="right" vertical="top" wrapText="1" indent="1"/>
    </xf>
    <xf numFmtId="180" fontId="11" fillId="0" borderId="23" xfId="0" applyNumberFormat="1" applyFont="1" applyBorder="1" applyAlignment="1">
      <alignment horizontal="right" vertical="top" wrapText="1" indent="1"/>
    </xf>
    <xf numFmtId="180" fontId="9" fillId="0" borderId="11" xfId="0" applyNumberFormat="1" applyFont="1" applyBorder="1" applyAlignment="1">
      <alignment horizontal="center" vertical="top" wrapText="1"/>
    </xf>
    <xf numFmtId="180" fontId="8" fillId="0" borderId="5" xfId="0" applyNumberFormat="1" applyFont="1" applyBorder="1" applyAlignment="1">
      <alignment horizontal="center" vertical="top" wrapText="1"/>
    </xf>
    <xf numFmtId="180" fontId="8" fillId="0" borderId="4" xfId="0" applyNumberFormat="1" applyFont="1" applyBorder="1" applyAlignment="1">
      <alignment horizontal="center" vertical="top" wrapText="1"/>
    </xf>
    <xf numFmtId="179" fontId="11" fillId="0" borderId="22" xfId="0" applyNumberFormat="1" applyFont="1" applyBorder="1" applyAlignment="1">
      <alignment horizontal="center" vertical="top" wrapText="1"/>
    </xf>
    <xf numFmtId="179" fontId="11" fillId="0" borderId="23" xfId="0" applyNumberFormat="1" applyFont="1" applyBorder="1" applyAlignment="1">
      <alignment horizontal="center" vertical="top" wrapText="1"/>
    </xf>
    <xf numFmtId="180" fontId="6" fillId="0" borderId="26" xfId="0" applyNumberFormat="1" applyFont="1" applyBorder="1" applyAlignment="1">
      <alignment horizontal="center" vertical="top" wrapText="1"/>
    </xf>
    <xf numFmtId="180" fontId="11" fillId="0" borderId="22" xfId="0" applyNumberFormat="1" applyFont="1" applyBorder="1" applyAlignment="1">
      <alignment horizontal="center" vertical="top" wrapText="1"/>
    </xf>
    <xf numFmtId="180" fontId="11" fillId="0" borderId="23" xfId="0" applyNumberFormat="1" applyFont="1" applyBorder="1" applyAlignment="1">
      <alignment horizontal="center" vertical="top" wrapText="1"/>
    </xf>
    <xf numFmtId="180" fontId="6" fillId="0" borderId="27" xfId="0" applyNumberFormat="1" applyFont="1" applyBorder="1" applyAlignment="1">
      <alignment horizontal="center" vertical="top" wrapText="1"/>
    </xf>
    <xf numFmtId="180" fontId="8" fillId="0" borderId="10" xfId="0" applyNumberFormat="1" applyFont="1" applyBorder="1" applyAlignment="1">
      <alignment horizontal="center" vertical="top" wrapText="1"/>
    </xf>
    <xf numFmtId="180" fontId="6" fillId="0" borderId="28" xfId="0" applyNumberFormat="1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180" fontId="6" fillId="0" borderId="31" xfId="0" applyNumberFormat="1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180" fontId="8" fillId="0" borderId="33" xfId="0" applyNumberFormat="1" applyFont="1" applyBorder="1" applyAlignment="1">
      <alignment horizontal="right" vertical="top" wrapText="1" indent="1"/>
    </xf>
    <xf numFmtId="0" fontId="2" fillId="0" borderId="34" xfId="0" applyFont="1" applyBorder="1" applyAlignment="1">
      <alignment horizontal="center" vertical="top" wrapText="1"/>
    </xf>
    <xf numFmtId="180" fontId="6" fillId="0" borderId="35" xfId="0" applyNumberFormat="1" applyFont="1" applyBorder="1" applyAlignment="1">
      <alignment horizontal="center" vertical="top" wrapText="1"/>
    </xf>
    <xf numFmtId="180" fontId="6" fillId="0" borderId="36" xfId="0" applyNumberFormat="1" applyFont="1" applyBorder="1" applyAlignment="1">
      <alignment horizontal="center" vertical="top" wrapText="1"/>
    </xf>
    <xf numFmtId="180" fontId="8" fillId="0" borderId="37" xfId="0" applyNumberFormat="1" applyFont="1" applyBorder="1" applyAlignment="1">
      <alignment horizontal="right" vertical="top" wrapText="1" indent="1"/>
    </xf>
    <xf numFmtId="0" fontId="3" fillId="0" borderId="38" xfId="0" applyFont="1" applyBorder="1" applyAlignment="1">
      <alignment horizontal="center"/>
    </xf>
    <xf numFmtId="0" fontId="6" fillId="0" borderId="39" xfId="0" applyFont="1" applyBorder="1" applyAlignment="1">
      <alignment vertical="top" wrapText="1"/>
    </xf>
    <xf numFmtId="0" fontId="6" fillId="0" borderId="4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3" fillId="2" borderId="23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workbookViewId="0" topLeftCell="A1">
      <selection activeCell="A1" sqref="A1"/>
      <selection activeCell="A1" sqref="A1"/>
      <selection activeCell="A1" sqref="A1"/>
    </sheetView>
  </sheetViews>
  <sheetFormatPr defaultColWidth="11.421875" defaultRowHeight="12.75"/>
  <cols>
    <col min="1" max="1" width="3.421875" style="42" customWidth="1"/>
    <col min="2" max="2" width="50.57421875" style="1" customWidth="1"/>
    <col min="3" max="3" width="6.7109375" style="1" customWidth="1"/>
    <col min="4" max="6" width="14.7109375" style="1" customWidth="1"/>
    <col min="7" max="7" width="14.7109375" style="1" hidden="1" customWidth="1"/>
    <col min="8" max="8" width="14.7109375" style="1" customWidth="1"/>
    <col min="9" max="16384" width="11.421875" style="1" customWidth="1"/>
  </cols>
  <sheetData>
    <row r="1" spans="2:5" ht="19.5">
      <c r="B1" s="4" t="s">
        <v>29</v>
      </c>
      <c r="C1" s="5"/>
      <c r="D1" s="55"/>
      <c r="E1" s="55"/>
    </row>
    <row r="2" spans="2:5" ht="12.75">
      <c r="B2" s="2"/>
      <c r="C2" s="2"/>
      <c r="D2" s="2"/>
      <c r="E2" s="2"/>
    </row>
    <row r="3" spans="2:5" ht="12.75">
      <c r="B3" s="3" t="s">
        <v>2</v>
      </c>
      <c r="C3" s="3"/>
      <c r="D3" s="56"/>
      <c r="E3" s="56"/>
    </row>
    <row r="4" spans="2:5" ht="12.75">
      <c r="B4" s="3"/>
      <c r="C4" s="46" t="s">
        <v>3</v>
      </c>
      <c r="D4" s="57"/>
      <c r="E4" s="57"/>
    </row>
    <row r="5" spans="2:5" ht="12.75">
      <c r="B5" s="3"/>
      <c r="C5" s="46" t="s">
        <v>1</v>
      </c>
      <c r="D5" s="57"/>
      <c r="E5" s="57"/>
    </row>
    <row r="6" ht="11.25">
      <c r="A6" s="40"/>
    </row>
    <row r="7" ht="11.25">
      <c r="A7" s="40"/>
    </row>
    <row r="8" spans="2:8" ht="19.5">
      <c r="B8" s="4" t="s">
        <v>32</v>
      </c>
      <c r="C8"/>
      <c r="D8" s="58"/>
      <c r="E8" s="58"/>
      <c r="F8"/>
      <c r="G8"/>
      <c r="H8"/>
    </row>
    <row r="9" ht="11.25">
      <c r="A9" s="40"/>
    </row>
    <row r="10" ht="12" thickBot="1">
      <c r="A10" s="40"/>
    </row>
    <row r="11" spans="1:8" ht="13.5" thickTop="1">
      <c r="A11" s="44"/>
      <c r="B11" s="28"/>
      <c r="C11" s="6"/>
      <c r="D11" s="49"/>
      <c r="E11" s="50"/>
      <c r="F11" s="7"/>
      <c r="G11" s="7"/>
      <c r="H11" s="7"/>
    </row>
    <row r="12" spans="1:8" ht="12.75">
      <c r="A12" s="8"/>
      <c r="B12" s="29"/>
      <c r="C12" s="14" t="s">
        <v>0</v>
      </c>
      <c r="D12" s="51">
        <v>2008</v>
      </c>
      <c r="E12" s="52">
        <v>2008</v>
      </c>
      <c r="F12" s="9">
        <v>2008</v>
      </c>
      <c r="G12" s="9">
        <v>2006</v>
      </c>
      <c r="H12" s="9">
        <v>2007</v>
      </c>
    </row>
    <row r="13" spans="1:8" ht="12.75">
      <c r="A13" s="8"/>
      <c r="B13" s="30"/>
      <c r="C13" s="14"/>
      <c r="D13" s="51" t="s">
        <v>40</v>
      </c>
      <c r="E13" s="52" t="s">
        <v>38</v>
      </c>
      <c r="F13" s="9" t="s">
        <v>41</v>
      </c>
      <c r="G13" s="9" t="s">
        <v>30</v>
      </c>
      <c r="H13" s="9"/>
    </row>
    <row r="14" spans="1:8" ht="13.5" thickBot="1">
      <c r="A14" s="45"/>
      <c r="B14" s="31"/>
      <c r="C14" s="8"/>
      <c r="D14" s="59"/>
      <c r="E14" s="97" t="s">
        <v>39</v>
      </c>
      <c r="F14" s="10"/>
      <c r="G14" s="10" t="s">
        <v>31</v>
      </c>
      <c r="H14" s="10"/>
    </row>
    <row r="15" spans="1:8" ht="13.5" thickTop="1">
      <c r="A15" s="43"/>
      <c r="B15" s="32"/>
      <c r="C15" s="23"/>
      <c r="D15" s="53"/>
      <c r="E15" s="54"/>
      <c r="F15" s="24"/>
      <c r="G15" s="24"/>
      <c r="H15" s="24"/>
    </row>
    <row r="16" spans="1:8" ht="15" customHeight="1">
      <c r="A16" s="39"/>
      <c r="B16" s="33" t="s">
        <v>4</v>
      </c>
      <c r="C16" s="15"/>
      <c r="D16" s="60">
        <f>638+612</f>
        <v>1250</v>
      </c>
      <c r="E16" s="61">
        <v>8949</v>
      </c>
      <c r="F16" s="12">
        <f>+D16+E16</f>
        <v>10199</v>
      </c>
      <c r="G16" s="12">
        <f>13556-3191</f>
        <v>10365</v>
      </c>
      <c r="H16" s="12">
        <v>10349</v>
      </c>
    </row>
    <row r="17" spans="1:8" ht="15" customHeight="1">
      <c r="A17" s="39"/>
      <c r="B17" s="33" t="s">
        <v>5</v>
      </c>
      <c r="C17" s="15"/>
      <c r="D17" s="62">
        <v>0</v>
      </c>
      <c r="E17" s="63">
        <v>205</v>
      </c>
      <c r="F17" s="12">
        <f>+D17+E17</f>
        <v>205</v>
      </c>
      <c r="G17" s="12">
        <f>(-617+37)</f>
        <v>-580</v>
      </c>
      <c r="H17" s="12">
        <v>637</v>
      </c>
    </row>
    <row r="18" spans="1:8" ht="15" customHeight="1">
      <c r="A18" s="39"/>
      <c r="B18" s="33"/>
      <c r="C18" s="15"/>
      <c r="D18" s="70">
        <f>SUM(D16:D17)</f>
        <v>1250</v>
      </c>
      <c r="E18" s="70">
        <f>SUM(E16:E17)</f>
        <v>9154</v>
      </c>
      <c r="F18" s="22">
        <f>SUM(F16:F17)</f>
        <v>10404</v>
      </c>
      <c r="G18" s="22">
        <f>SUM(G16:G17)</f>
        <v>9785</v>
      </c>
      <c r="H18" s="22">
        <f>SUM(H16:H17)</f>
        <v>10986</v>
      </c>
    </row>
    <row r="19" spans="1:8" ht="15" customHeight="1">
      <c r="A19" s="39"/>
      <c r="B19" s="33"/>
      <c r="C19" s="15"/>
      <c r="D19" s="62"/>
      <c r="E19" s="63"/>
      <c r="F19" s="12"/>
      <c r="G19" s="12"/>
      <c r="H19" s="12"/>
    </row>
    <row r="20" spans="1:8" ht="15" customHeight="1">
      <c r="A20" s="39"/>
      <c r="B20" s="33" t="s">
        <v>6</v>
      </c>
      <c r="C20" s="15"/>
      <c r="D20" s="62">
        <v>222</v>
      </c>
      <c r="E20" s="63">
        <f>130+72+271</f>
        <v>473</v>
      </c>
      <c r="F20" s="12">
        <f>+D20+E20</f>
        <v>695</v>
      </c>
      <c r="G20" s="12">
        <f>1066-40</f>
        <v>1026</v>
      </c>
      <c r="H20" s="12">
        <v>592</v>
      </c>
    </row>
    <row r="21" spans="1:8" ht="15" customHeight="1">
      <c r="A21" s="39"/>
      <c r="B21" s="33" t="s">
        <v>7</v>
      </c>
      <c r="C21" s="15"/>
      <c r="D21" s="62">
        <v>16</v>
      </c>
      <c r="E21" s="63">
        <v>61</v>
      </c>
      <c r="F21" s="12">
        <f>+D21+E21</f>
        <v>77</v>
      </c>
      <c r="G21" s="12">
        <f>96-6</f>
        <v>90</v>
      </c>
      <c r="H21" s="12">
        <v>25</v>
      </c>
    </row>
    <row r="22" spans="1:8" ht="15" customHeight="1">
      <c r="A22" s="39"/>
      <c r="B22" s="33" t="s">
        <v>8</v>
      </c>
      <c r="C22" s="15"/>
      <c r="D22" s="62">
        <f>99+66</f>
        <v>165</v>
      </c>
      <c r="E22" s="63">
        <v>4</v>
      </c>
      <c r="F22" s="12">
        <f>+D22+E22</f>
        <v>169</v>
      </c>
      <c r="G22" s="12">
        <v>97</v>
      </c>
      <c r="H22" s="12">
        <f>104</f>
        <v>104</v>
      </c>
    </row>
    <row r="23" spans="1:8" ht="15">
      <c r="A23" s="39"/>
      <c r="B23" s="33"/>
      <c r="C23" s="15"/>
      <c r="D23" s="62"/>
      <c r="E23" s="63"/>
      <c r="F23" s="12"/>
      <c r="G23" s="12"/>
      <c r="H23" s="12"/>
    </row>
    <row r="24" spans="1:8" ht="15.75" customHeight="1">
      <c r="A24" s="39"/>
      <c r="B24" s="93" t="s">
        <v>9</v>
      </c>
      <c r="C24" s="15"/>
      <c r="D24" s="71">
        <f>SUM(D18:D23)</f>
        <v>1653</v>
      </c>
      <c r="E24" s="71">
        <f>SUM(E18:E23)</f>
        <v>9692</v>
      </c>
      <c r="F24" s="11">
        <f>SUM(F18:F23)</f>
        <v>11345</v>
      </c>
      <c r="G24" s="11">
        <f>SUM(G18:G23)</f>
        <v>10998</v>
      </c>
      <c r="H24" s="11">
        <f>SUM(H18:H23)</f>
        <v>11707</v>
      </c>
    </row>
    <row r="25" spans="1:8" ht="14.25">
      <c r="A25" s="39"/>
      <c r="B25" s="34"/>
      <c r="C25" s="15"/>
      <c r="D25" s="62"/>
      <c r="E25" s="63"/>
      <c r="F25" s="25"/>
      <c r="G25" s="25"/>
      <c r="H25" s="25"/>
    </row>
    <row r="26" spans="1:8" ht="15" customHeight="1">
      <c r="A26" s="39"/>
      <c r="B26" s="33" t="s">
        <v>10</v>
      </c>
      <c r="C26" s="15"/>
      <c r="D26" s="62">
        <v>19</v>
      </c>
      <c r="E26" s="63">
        <v>3208</v>
      </c>
      <c r="F26" s="12">
        <f>+D26+E26</f>
        <v>3227</v>
      </c>
      <c r="G26" s="12">
        <f>3276-477-99+118</f>
        <v>2818</v>
      </c>
      <c r="H26" s="12">
        <v>3244</v>
      </c>
    </row>
    <row r="27" spans="1:8" ht="15" customHeight="1">
      <c r="A27" s="39"/>
      <c r="B27" s="33" t="s">
        <v>11</v>
      </c>
      <c r="C27" s="15"/>
      <c r="D27" s="62">
        <v>450</v>
      </c>
      <c r="E27" s="63">
        <f>(257+713)+429</f>
        <v>1399</v>
      </c>
      <c r="F27" s="12">
        <f aca="true" t="shared" si="0" ref="F27:F32">+D27+E27</f>
        <v>1849</v>
      </c>
      <c r="G27" s="12">
        <f>625-80+1833-452</f>
        <v>1926</v>
      </c>
      <c r="H27" s="12">
        <f>1660-H32</f>
        <v>1617</v>
      </c>
    </row>
    <row r="28" spans="1:8" ht="15" customHeight="1">
      <c r="A28" s="39"/>
      <c r="B28" s="33" t="s">
        <v>12</v>
      </c>
      <c r="C28" s="15"/>
      <c r="D28" s="62">
        <v>336</v>
      </c>
      <c r="E28" s="63">
        <v>346</v>
      </c>
      <c r="F28" s="12">
        <f t="shared" si="0"/>
        <v>682</v>
      </c>
      <c r="G28" s="12">
        <f>893-101</f>
        <v>792</v>
      </c>
      <c r="H28" s="12">
        <v>793</v>
      </c>
    </row>
    <row r="29" spans="1:8" ht="15" customHeight="1">
      <c r="A29" s="39"/>
      <c r="B29" s="33" t="s">
        <v>13</v>
      </c>
      <c r="C29" s="15"/>
      <c r="D29" s="62">
        <v>530</v>
      </c>
      <c r="E29" s="63">
        <v>4192</v>
      </c>
      <c r="F29" s="12">
        <f t="shared" si="0"/>
        <v>4722</v>
      </c>
      <c r="G29" s="12">
        <f>8185-2176</f>
        <v>6009</v>
      </c>
      <c r="H29" s="12">
        <v>5116</v>
      </c>
    </row>
    <row r="30" spans="1:8" ht="15" customHeight="1">
      <c r="A30" s="39"/>
      <c r="B30" s="33" t="s">
        <v>14</v>
      </c>
      <c r="C30" s="15"/>
      <c r="D30" s="62">
        <v>227</v>
      </c>
      <c r="E30" s="63">
        <v>185</v>
      </c>
      <c r="F30" s="12">
        <f t="shared" si="0"/>
        <v>412</v>
      </c>
      <c r="G30" s="12">
        <f>454-22</f>
        <v>432</v>
      </c>
      <c r="H30" s="12">
        <v>401</v>
      </c>
    </row>
    <row r="31" spans="1:8" ht="15" customHeight="1">
      <c r="A31" s="39"/>
      <c r="B31" s="33" t="s">
        <v>15</v>
      </c>
      <c r="C31" s="15"/>
      <c r="D31" s="62">
        <f>204+212</f>
        <v>416</v>
      </c>
      <c r="E31" s="63">
        <v>184</v>
      </c>
      <c r="F31" s="12">
        <f t="shared" si="0"/>
        <v>600</v>
      </c>
      <c r="G31" s="12">
        <f>67+375-53</f>
        <v>389</v>
      </c>
      <c r="H31" s="12">
        <f>748-240</f>
        <v>508</v>
      </c>
    </row>
    <row r="32" spans="1:8" ht="15" customHeight="1">
      <c r="A32" s="39"/>
      <c r="B32" s="33" t="s">
        <v>16</v>
      </c>
      <c r="C32" s="15"/>
      <c r="D32" s="62">
        <v>4</v>
      </c>
      <c r="E32" s="63">
        <f>66+(183+66)</f>
        <v>315</v>
      </c>
      <c r="F32" s="12">
        <f t="shared" si="0"/>
        <v>319</v>
      </c>
      <c r="G32" s="12">
        <f>56-21</f>
        <v>35</v>
      </c>
      <c r="H32" s="12">
        <v>43</v>
      </c>
    </row>
    <row r="33" spans="1:8" ht="15">
      <c r="A33" s="39"/>
      <c r="B33" s="33"/>
      <c r="C33" s="15"/>
      <c r="D33" s="62"/>
      <c r="E33" s="63"/>
      <c r="F33" s="12"/>
      <c r="G33" s="12"/>
      <c r="H33" s="12"/>
    </row>
    <row r="34" spans="1:8" ht="15.75" customHeight="1">
      <c r="A34" s="39"/>
      <c r="B34" s="93" t="s">
        <v>17</v>
      </c>
      <c r="C34" s="15"/>
      <c r="D34" s="71">
        <f>SUM(D26:D33)</f>
        <v>1982</v>
      </c>
      <c r="E34" s="71">
        <f>SUM(E26:E33)</f>
        <v>9829</v>
      </c>
      <c r="F34" s="11">
        <f>SUM(F26:F33)</f>
        <v>11811</v>
      </c>
      <c r="G34" s="11">
        <f>SUM(G26:G33)</f>
        <v>12401</v>
      </c>
      <c r="H34" s="11">
        <f>SUM(H26:H33)</f>
        <v>11722</v>
      </c>
    </row>
    <row r="35" spans="1:8" ht="15" thickBot="1">
      <c r="A35" s="39"/>
      <c r="B35" s="35"/>
      <c r="C35" s="16"/>
      <c r="D35" s="64"/>
      <c r="E35" s="65"/>
      <c r="F35" s="26"/>
      <c r="G35" s="26"/>
      <c r="H35" s="26"/>
    </row>
    <row r="36" spans="1:8" ht="15.75">
      <c r="A36" s="39" t="s">
        <v>24</v>
      </c>
      <c r="B36" s="93" t="s">
        <v>18</v>
      </c>
      <c r="C36" s="15"/>
      <c r="D36" s="72">
        <f>+D24-D34</f>
        <v>-329</v>
      </c>
      <c r="E36" s="72">
        <f>+E24-E34</f>
        <v>-137</v>
      </c>
      <c r="F36" s="13">
        <f>+F24-F34</f>
        <v>-466</v>
      </c>
      <c r="G36" s="13">
        <f>+G24-G34</f>
        <v>-1403</v>
      </c>
      <c r="H36" s="13">
        <f>+H24-H34</f>
        <v>-15</v>
      </c>
    </row>
    <row r="37" spans="1:8" ht="16.5" thickBot="1">
      <c r="A37" s="39"/>
      <c r="B37" s="36"/>
      <c r="C37" s="17"/>
      <c r="D37" s="66"/>
      <c r="E37" s="67"/>
      <c r="F37" s="20"/>
      <c r="G37" s="20"/>
      <c r="H37" s="20"/>
    </row>
    <row r="38" spans="1:8" ht="15" thickTop="1">
      <c r="A38" s="39"/>
      <c r="B38" s="37"/>
      <c r="C38" s="15"/>
      <c r="D38" s="62"/>
      <c r="E38" s="63"/>
      <c r="F38" s="27"/>
      <c r="G38" s="27"/>
      <c r="H38" s="27"/>
    </row>
    <row r="39" spans="1:8" ht="15">
      <c r="A39" s="39"/>
      <c r="B39" s="33" t="s">
        <v>28</v>
      </c>
      <c r="C39" s="18"/>
      <c r="D39" s="76">
        <f>208</f>
        <v>208</v>
      </c>
      <c r="E39" s="77">
        <v>0</v>
      </c>
      <c r="F39" s="12">
        <f>+D39+E39</f>
        <v>208</v>
      </c>
      <c r="G39" s="12">
        <v>0</v>
      </c>
      <c r="H39" s="12">
        <v>62</v>
      </c>
    </row>
    <row r="40" spans="1:8" ht="15">
      <c r="A40" s="39"/>
      <c r="B40" s="33" t="s">
        <v>33</v>
      </c>
      <c r="C40" s="15"/>
      <c r="D40" s="62">
        <v>456</v>
      </c>
      <c r="E40" s="63">
        <v>447</v>
      </c>
      <c r="F40" s="12">
        <f>+D40+E40</f>
        <v>903</v>
      </c>
      <c r="G40" s="12">
        <v>72</v>
      </c>
      <c r="H40" s="12">
        <v>751</v>
      </c>
    </row>
    <row r="41" spans="1:8" ht="15">
      <c r="A41" s="39"/>
      <c r="B41" s="33" t="s">
        <v>34</v>
      </c>
      <c r="C41" s="15"/>
      <c r="D41" s="73">
        <v>-91</v>
      </c>
      <c r="E41" s="74">
        <v>-3</v>
      </c>
      <c r="F41" s="12">
        <f>+D41+E41</f>
        <v>-94</v>
      </c>
      <c r="G41" s="12">
        <v>-256</v>
      </c>
      <c r="H41" s="12">
        <f>(-845)</f>
        <v>-845</v>
      </c>
    </row>
    <row r="42" spans="1:8" ht="15">
      <c r="A42" s="39"/>
      <c r="B42" s="33" t="s">
        <v>35</v>
      </c>
      <c r="C42" s="18"/>
      <c r="D42" s="70">
        <f>SUM(D39:D41)</f>
        <v>573</v>
      </c>
      <c r="E42" s="70">
        <f>SUM(E39:E41)</f>
        <v>444</v>
      </c>
      <c r="F42" s="22">
        <f>SUM(F39:F41)</f>
        <v>1017</v>
      </c>
      <c r="G42" s="22">
        <f>SUM(G39:G41)</f>
        <v>-184</v>
      </c>
      <c r="H42" s="22">
        <f>SUM(H39:H41)</f>
        <v>-32</v>
      </c>
    </row>
    <row r="43" spans="1:8" ht="15">
      <c r="A43" s="39"/>
      <c r="B43" s="33"/>
      <c r="C43" s="18"/>
      <c r="D43" s="68"/>
      <c r="E43" s="69"/>
      <c r="F43" s="12"/>
      <c r="G43" s="12"/>
      <c r="H43" s="12"/>
    </row>
    <row r="44" spans="1:8" ht="16.5" thickBot="1">
      <c r="A44" s="39" t="s">
        <v>25</v>
      </c>
      <c r="B44" s="94" t="s">
        <v>23</v>
      </c>
      <c r="C44" s="17"/>
      <c r="D44" s="75">
        <f>+D42</f>
        <v>573</v>
      </c>
      <c r="E44" s="78">
        <f>+E42</f>
        <v>444</v>
      </c>
      <c r="F44" s="20">
        <f>+F42</f>
        <v>1017</v>
      </c>
      <c r="G44" s="20" t="e">
        <f>+G42+#REF!+#REF!</f>
        <v>#REF!</v>
      </c>
      <c r="H44" s="20">
        <f>+H42</f>
        <v>-32</v>
      </c>
    </row>
    <row r="45" spans="1:8" ht="15.75" thickBot="1" thickTop="1">
      <c r="A45" s="39"/>
      <c r="B45" s="34"/>
      <c r="C45" s="15"/>
      <c r="D45" s="62"/>
      <c r="E45" s="63"/>
      <c r="F45" s="25"/>
      <c r="G45" s="25"/>
      <c r="H45" s="25"/>
    </row>
    <row r="46" spans="1:8" ht="16.5" thickBot="1">
      <c r="A46" s="39" t="s">
        <v>26</v>
      </c>
      <c r="B46" s="95" t="s">
        <v>19</v>
      </c>
      <c r="C46" s="19"/>
      <c r="D46" s="80">
        <f>(-8+7)+4</f>
        <v>3</v>
      </c>
      <c r="E46" s="81">
        <f>-42+121-4</f>
        <v>75</v>
      </c>
      <c r="F46" s="21">
        <f>+D46+E46</f>
        <v>78</v>
      </c>
      <c r="G46" s="21">
        <f>-53+2+6-2</f>
        <v>-47</v>
      </c>
      <c r="H46" s="21">
        <v>-44</v>
      </c>
    </row>
    <row r="47" spans="1:8" ht="17.25" thickBot="1" thickTop="1">
      <c r="A47" s="90"/>
      <c r="B47" s="91" t="s">
        <v>27</v>
      </c>
      <c r="C47" s="86"/>
      <c r="D47" s="87">
        <f>+D36+D44+D46</f>
        <v>247</v>
      </c>
      <c r="E47" s="88">
        <f>+E36+E44+E46</f>
        <v>382</v>
      </c>
      <c r="F47" s="89">
        <f>+F36+F44+F46</f>
        <v>629</v>
      </c>
      <c r="G47" s="89" t="e">
        <f>+G36+G44+G46</f>
        <v>#REF!</v>
      </c>
      <c r="H47" s="89">
        <f>+H36+H44+H46</f>
        <v>-91</v>
      </c>
    </row>
    <row r="48" spans="1:8" ht="16.5" thickTop="1">
      <c r="A48" s="90"/>
      <c r="B48" s="96" t="s">
        <v>36</v>
      </c>
      <c r="C48" s="82"/>
      <c r="D48" s="83">
        <v>-1562</v>
      </c>
      <c r="E48" s="84"/>
      <c r="F48" s="85">
        <f>+D48+E48</f>
        <v>-1562</v>
      </c>
      <c r="G48" s="85"/>
      <c r="H48" s="85"/>
    </row>
    <row r="49" spans="1:8" ht="30.75" thickBot="1">
      <c r="A49" s="90"/>
      <c r="B49" s="92" t="s">
        <v>37</v>
      </c>
      <c r="C49" s="17"/>
      <c r="D49" s="75">
        <f>+D47+D48</f>
        <v>-1315</v>
      </c>
      <c r="E49" s="78">
        <f>+E48+E47</f>
        <v>382</v>
      </c>
      <c r="F49" s="20">
        <f>+F47+F48</f>
        <v>-933</v>
      </c>
      <c r="G49" s="20">
        <f>+G38+G46+G48</f>
        <v>-47</v>
      </c>
      <c r="H49" s="20">
        <f>+H38+H46+H48</f>
        <v>-44</v>
      </c>
    </row>
    <row r="50" spans="1:8" ht="15" customHeight="1" thickTop="1">
      <c r="A50" s="39"/>
      <c r="B50" s="33" t="s">
        <v>20</v>
      </c>
      <c r="C50" s="15"/>
      <c r="D50" s="73">
        <v>0</v>
      </c>
      <c r="E50" s="74">
        <v>-39</v>
      </c>
      <c r="F50" s="12">
        <f>+D50+E50</f>
        <v>-39</v>
      </c>
      <c r="G50" s="12">
        <v>-45</v>
      </c>
      <c r="H50" s="12">
        <v>-2</v>
      </c>
    </row>
    <row r="51" spans="1:8" ht="15" customHeight="1">
      <c r="A51" s="39"/>
      <c r="B51" s="33" t="s">
        <v>21</v>
      </c>
      <c r="C51" s="15"/>
      <c r="D51" s="73">
        <f>-63+102</f>
        <v>39</v>
      </c>
      <c r="E51" s="74">
        <v>-65</v>
      </c>
      <c r="F51" s="12">
        <f>+D51+E51</f>
        <v>-26</v>
      </c>
      <c r="G51" s="12">
        <v>18</v>
      </c>
      <c r="H51" s="12">
        <v>144</v>
      </c>
    </row>
    <row r="52" spans="1:8" ht="15" customHeight="1" thickBot="1">
      <c r="A52" s="39"/>
      <c r="B52" s="34"/>
      <c r="C52" s="15"/>
      <c r="D52" s="62"/>
      <c r="E52" s="63"/>
      <c r="F52" s="25"/>
      <c r="G52" s="25"/>
      <c r="H52" s="25"/>
    </row>
    <row r="53" spans="1:8" ht="15.75">
      <c r="A53" s="39"/>
      <c r="B53" s="38" t="s">
        <v>22</v>
      </c>
      <c r="C53" s="19"/>
      <c r="D53" s="79">
        <f>+D49+D50+D51</f>
        <v>-1276</v>
      </c>
      <c r="E53" s="79">
        <f>+E49+E50+E51</f>
        <v>278</v>
      </c>
      <c r="F53" s="21">
        <f>+F49+F50+F51</f>
        <v>-998</v>
      </c>
      <c r="G53" s="21" t="e">
        <f>SUM(G47:G51)</f>
        <v>#REF!</v>
      </c>
      <c r="H53" s="21">
        <f>SUM(H47:H51)</f>
        <v>7</v>
      </c>
    </row>
    <row r="54" spans="1:8" ht="15" thickBot="1">
      <c r="A54" s="41"/>
      <c r="B54" s="47"/>
      <c r="C54" s="17"/>
      <c r="D54" s="66"/>
      <c r="E54" s="67"/>
      <c r="F54" s="48"/>
      <c r="G54" s="48"/>
      <c r="H54" s="48"/>
    </row>
    <row r="55" ht="13.5" thickTop="1"/>
  </sheetData>
  <printOptions/>
  <pageMargins left="0.75" right="0.75" top="1" bottom="1" header="0.4921259845" footer="0.4921259845"/>
  <pageSetup fitToHeight="1" fitToWidth="1" horizontalDpi="1200" verticalDpi="12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grschultz</dc:creator>
  <cp:keywords/>
  <dc:description/>
  <cp:lastModifiedBy>pm8803aa</cp:lastModifiedBy>
  <cp:lastPrinted>2009-09-25T15:36:05Z</cp:lastPrinted>
  <dcterms:created xsi:type="dcterms:W3CDTF">2001-08-13T07:57:38Z</dcterms:created>
  <dcterms:modified xsi:type="dcterms:W3CDTF">2009-10-13T08:56:06Z</dcterms:modified>
  <cp:category/>
  <cp:version/>
  <cp:contentType/>
  <cp:contentStatus/>
</cp:coreProperties>
</file>