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resultat €" sheetId="1" r:id="rId1"/>
  </sheets>
  <definedNames>
    <definedName name="_Regression_Int" localSheetId="0" hidden="1">1</definedName>
    <definedName name="_xlnm.Print_Area" localSheetId="0">'resultat €'!$B$2:$G$32</definedName>
    <definedName name="Zone_impres_MI" localSheetId="0">'resultat €'!$B$6:$G$6</definedName>
  </definedNames>
  <calcPr fullCalcOnLoad="1"/>
</workbook>
</file>

<file path=xl/sharedStrings.xml><?xml version="1.0" encoding="utf-8"?>
<sst xmlns="http://schemas.openxmlformats.org/spreadsheetml/2006/main" count="31" uniqueCount="31">
  <si>
    <t>Autres produits opérationnels</t>
  </si>
  <si>
    <t>Coût d'achat et charges externes</t>
  </si>
  <si>
    <t xml:space="preserve">                dont part du Groupe</t>
  </si>
  <si>
    <t xml:space="preserve">                dont part des minoritaires</t>
  </si>
  <si>
    <t xml:space="preserve">Amortissements </t>
  </si>
  <si>
    <t xml:space="preserve">Charges de personnel </t>
  </si>
  <si>
    <t>Résultat des sociétés mises en équivalence</t>
  </si>
  <si>
    <t>Produits de trésorerie et d'équivalents de trésorerie</t>
  </si>
  <si>
    <t>Résultat opérationnel</t>
  </si>
  <si>
    <t>Chiffre d'affaires</t>
  </si>
  <si>
    <t>Dotation aux provisions et dépréciations</t>
  </si>
  <si>
    <t>Reprise sur provisions et dépréciations</t>
  </si>
  <si>
    <t>Autres charges opérationnelles</t>
  </si>
  <si>
    <t>Autres produits  financiers</t>
  </si>
  <si>
    <t>Autres charges financières</t>
  </si>
  <si>
    <t xml:space="preserve"> ETATS FINANCIERS CONSOLIDES</t>
  </si>
  <si>
    <t xml:space="preserve"> SCHAEFFER - DUFOUR</t>
  </si>
  <si>
    <t>Résultat net d'impôt des activités arrêtées ou en cours de cession</t>
  </si>
  <si>
    <t>( en milliers d'euros au 31 décembre)</t>
  </si>
  <si>
    <t>note</t>
  </si>
  <si>
    <t>Résultat avant impôt</t>
  </si>
  <si>
    <t>Résultat après impôts</t>
  </si>
  <si>
    <t>Résultat net de la période</t>
  </si>
  <si>
    <t>Résultat net par action part du groupe en € des activités poursuivies</t>
  </si>
  <si>
    <t>Charge d'impôt</t>
  </si>
  <si>
    <t>Résultat financier</t>
  </si>
  <si>
    <t>Résultat dilué par action part du groupe en € des activités poursuivies</t>
  </si>
  <si>
    <t xml:space="preserve"> Comptes de résultat consolidé</t>
  </si>
  <si>
    <t>Dotation aux provisions pour risques</t>
  </si>
  <si>
    <t>corrigé</t>
  </si>
  <si>
    <t>publié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</si>
</sst>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#,##0_);\(#,##0\)"/>
    <numFmt numFmtId="174" formatCode="#,##0\ &quot;F&quot;_);\(#,##0\ &quot;F&quot;\)"/>
    <numFmt numFmtId="175" formatCode="#,##0\ &quot;F&quot;_);[Red]\(#,##0\ &quot;F&quot;\)"/>
    <numFmt numFmtId="176" formatCode="#,##0.00\ &quot;F&quot;_);\(#,##0.00\ &quot;F&quot;\)"/>
    <numFmt numFmtId="177" formatCode="#,##0.00\ &quot;F&quot;_);[Red]\(#,##0.00\ &quot;F&quot;\)"/>
    <numFmt numFmtId="178" formatCode="_ * #,##0_)\ &quot;F&quot;_ ;_ * \(#,##0\)\ &quot;F&quot;_ ;_ * &quot;-&quot;_)\ &quot;F&quot;_ ;_ @_ "/>
    <numFmt numFmtId="179" formatCode="_ * #,##0_)\ _F_ ;_ * \(#,##0\)\ _F_ ;_ * &quot;-&quot;_)\ _F_ ;_ @_ "/>
    <numFmt numFmtId="180" formatCode="_ * #,##0.00_)\ &quot;F&quot;_ ;_ * \(#,##0.00\)\ &quot;F&quot;_ ;_ * &quot;-&quot;??_)\ &quot;F&quot;_ ;_ @_ "/>
    <numFmt numFmtId="181" formatCode="_ * #,##0.00_)\ _F_ ;_ * \(#,##0.00\)\ _F_ ;_ * &quot;-&quot;??_)\ _F_ ;_ @_ "/>
    <numFmt numFmtId="182" formatCode="_-* #,##0.0\ _F_-;\-* #,##0.0\ _F_-;_-* &quot;-&quot;??\ _F_-;_-@_-"/>
    <numFmt numFmtId="183" formatCode="_-* #,##0\ _F_-;\-* #,##0\ _F_-;_-* &quot;-&quot;??\ _F_-;_-@_-"/>
    <numFmt numFmtId="184" formatCode="#,##0;[Red]#,##0"/>
    <numFmt numFmtId="185" formatCode="#,##0_ ;\-#,##0\ "/>
    <numFmt numFmtId="186" formatCode="[$-40C]dddd\ d\ mmmm\ yyyy"/>
    <numFmt numFmtId="187" formatCode="_-* #,##0.0\ _€_-;\-* #,##0.0\ _€_-;_-* &quot;-&quot;?\ _€_-;_-@_-"/>
    <numFmt numFmtId="188" formatCode="dd/mm/yy;@"/>
    <numFmt numFmtId="189" formatCode="_-* #,##0.000\ _F_-;\-* #,##0.000\ _F_-;_-* &quot;-&quot;??\ _F_-;_-@_-"/>
    <numFmt numFmtId="190" formatCode="#,##0.0_);\(#,##0.0\)"/>
    <numFmt numFmtId="191" formatCode="#,##0.00_);\(#,##0.00\)"/>
    <numFmt numFmtId="192" formatCode="0.0"/>
  </numFmts>
  <fonts count="3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10"/>
      <name val="Courier"/>
      <family val="3"/>
    </font>
    <font>
      <b/>
      <i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0"/>
      <name val="Courier"/>
      <family val="0"/>
    </font>
    <font>
      <i/>
      <sz val="18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5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21" fillId="7" borderId="1" applyNumberFormat="0" applyAlignment="0" applyProtection="0"/>
    <xf numFmtId="0" fontId="22" fillId="16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1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</cellStyleXfs>
  <cellXfs count="87">
    <xf numFmtId="172" fontId="0" fillId="0" borderId="0" xfId="0" applyAlignment="1">
      <alignment/>
    </xf>
    <xf numFmtId="172" fontId="5" fillId="0" borderId="10" xfId="0" applyFont="1" applyBorder="1" applyAlignment="1">
      <alignment horizontal="left"/>
    </xf>
    <xf numFmtId="172" fontId="1" fillId="0" borderId="10" xfId="0" applyFont="1" applyBorder="1" applyAlignment="1">
      <alignment/>
    </xf>
    <xf numFmtId="172" fontId="1" fillId="0" borderId="10" xfId="0" applyFont="1" applyBorder="1" applyAlignment="1">
      <alignment/>
    </xf>
    <xf numFmtId="172" fontId="1" fillId="0" borderId="11" xfId="0" applyFont="1" applyBorder="1" applyAlignment="1">
      <alignment horizontal="left"/>
    </xf>
    <xf numFmtId="172" fontId="4" fillId="0" borderId="12" xfId="0" applyFont="1" applyBorder="1" applyAlignment="1" applyProtection="1">
      <alignment horizontal="left"/>
      <protection/>
    </xf>
    <xf numFmtId="172" fontId="1" fillId="0" borderId="10" xfId="0" applyFont="1" applyBorder="1" applyAlignment="1" applyProtection="1">
      <alignment horizontal="left"/>
      <protection/>
    </xf>
    <xf numFmtId="172" fontId="4" fillId="0" borderId="11" xfId="0" applyFont="1" applyBorder="1" applyAlignment="1" applyProtection="1">
      <alignment horizontal="left"/>
      <protection/>
    </xf>
    <xf numFmtId="172" fontId="4" fillId="15" borderId="12" xfId="0" applyFont="1" applyFill="1" applyBorder="1" applyAlignment="1">
      <alignment/>
    </xf>
    <xf numFmtId="172" fontId="7" fillId="0" borderId="0" xfId="0" applyFont="1" applyAlignment="1">
      <alignment horizontal="center"/>
    </xf>
    <xf numFmtId="172" fontId="0" fillId="15" borderId="0" xfId="0" applyFill="1" applyAlignment="1">
      <alignment/>
    </xf>
    <xf numFmtId="172" fontId="8" fillId="0" borderId="0" xfId="0" applyFont="1" applyAlignment="1">
      <alignment horizontal="left"/>
    </xf>
    <xf numFmtId="172" fontId="4" fillId="15" borderId="11" xfId="0" applyFont="1" applyFill="1" applyBorder="1" applyAlignment="1">
      <alignment/>
    </xf>
    <xf numFmtId="172" fontId="3" fillId="0" borderId="10" xfId="0" applyFont="1" applyBorder="1" applyAlignment="1">
      <alignment/>
    </xf>
    <xf numFmtId="172" fontId="2" fillId="15" borderId="10" xfId="0" applyFont="1" applyFill="1" applyBorder="1" applyAlignment="1">
      <alignment/>
    </xf>
    <xf numFmtId="172" fontId="7" fillId="0" borderId="0" xfId="0" applyFont="1" applyAlignment="1">
      <alignment horizontal="center"/>
    </xf>
    <xf numFmtId="183" fontId="7" fillId="0" borderId="0" xfId="45" applyNumberFormat="1" applyFont="1" applyAlignment="1">
      <alignment horizontal="center"/>
    </xf>
    <xf numFmtId="183" fontId="2" fillId="15" borderId="10" xfId="45" applyNumberFormat="1" applyFont="1" applyFill="1" applyBorder="1" applyAlignment="1">
      <alignment/>
    </xf>
    <xf numFmtId="172" fontId="11" fillId="0" borderId="10" xfId="0" applyFont="1" applyBorder="1" applyAlignment="1">
      <alignment horizontal="center"/>
    </xf>
    <xf numFmtId="183" fontId="4" fillId="0" borderId="11" xfId="45" applyNumberFormat="1" applyFont="1" applyBorder="1" applyAlignment="1">
      <alignment horizontal="left"/>
    </xf>
    <xf numFmtId="183" fontId="4" fillId="0" borderId="12" xfId="45" applyNumberFormat="1" applyFont="1" applyBorder="1" applyAlignment="1" applyProtection="1">
      <alignment horizontal="left"/>
      <protection/>
    </xf>
    <xf numFmtId="183" fontId="4" fillId="15" borderId="12" xfId="45" applyNumberFormat="1" applyFont="1" applyFill="1" applyBorder="1" applyAlignment="1">
      <alignment/>
    </xf>
    <xf numFmtId="183" fontId="4" fillId="0" borderId="10" xfId="45" applyNumberFormat="1" applyFont="1" applyBorder="1" applyAlignment="1">
      <alignment/>
    </xf>
    <xf numFmtId="183" fontId="4" fillId="0" borderId="11" xfId="45" applyNumberFormat="1" applyFont="1" applyBorder="1" applyAlignment="1" applyProtection="1">
      <alignment horizontal="left"/>
      <protection/>
    </xf>
    <xf numFmtId="183" fontId="4" fillId="0" borderId="10" xfId="45" applyNumberFormat="1" applyFont="1" applyBorder="1" applyAlignment="1" applyProtection="1">
      <alignment horizontal="left"/>
      <protection/>
    </xf>
    <xf numFmtId="183" fontId="2" fillId="0" borderId="10" xfId="45" applyNumberFormat="1" applyFont="1" applyBorder="1" applyAlignment="1">
      <alignment/>
    </xf>
    <xf numFmtId="172" fontId="4" fillId="0" borderId="10" xfId="0" applyFont="1" applyBorder="1" applyAlignment="1" applyProtection="1">
      <alignment horizontal="left"/>
      <protection/>
    </xf>
    <xf numFmtId="172" fontId="12" fillId="0" borderId="0" xfId="0" applyFont="1" applyAlignment="1">
      <alignment/>
    </xf>
    <xf numFmtId="183" fontId="1" fillId="0" borderId="10" xfId="45" applyNumberFormat="1" applyFont="1" applyBorder="1" applyAlignment="1" applyProtection="1">
      <alignment horizontal="left"/>
      <protection/>
    </xf>
    <xf numFmtId="173" fontId="4" fillId="0" borderId="12" xfId="45" applyNumberFormat="1" applyFont="1" applyBorder="1" applyAlignment="1" applyProtection="1">
      <alignment horizontal="center"/>
      <protection/>
    </xf>
    <xf numFmtId="173" fontId="9" fillId="0" borderId="11" xfId="45" applyNumberFormat="1" applyFont="1" applyFill="1" applyBorder="1" applyAlignment="1">
      <alignment horizontal="center"/>
    </xf>
    <xf numFmtId="173" fontId="4" fillId="0" borderId="12" xfId="0" applyNumberFormat="1" applyFont="1" applyBorder="1" applyAlignment="1" applyProtection="1">
      <alignment horizontal="center"/>
      <protection/>
    </xf>
    <xf numFmtId="173" fontId="4" fillId="0" borderId="12" xfId="45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2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 applyProtection="1">
      <alignment horizontal="center"/>
      <protection/>
    </xf>
    <xf numFmtId="173" fontId="1" fillId="15" borderId="10" xfId="45" applyNumberFormat="1" applyFont="1" applyFill="1" applyBorder="1" applyAlignment="1" applyProtection="1">
      <alignment horizontal="center"/>
      <protection/>
    </xf>
    <xf numFmtId="173" fontId="4" fillId="0" borderId="11" xfId="0" applyNumberFormat="1" applyFont="1" applyBorder="1" applyAlignment="1" applyProtection="1">
      <alignment horizontal="center"/>
      <protection/>
    </xf>
    <xf numFmtId="173" fontId="4" fillId="0" borderId="10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3" fontId="3" fillId="15" borderId="10" xfId="45" applyNumberFormat="1" applyFont="1" applyFill="1" applyBorder="1" applyAlignment="1" applyProtection="1">
      <alignment horizontal="center"/>
      <protection/>
    </xf>
    <xf numFmtId="191" fontId="4" fillId="15" borderId="10" xfId="45" applyNumberFormat="1" applyFont="1" applyFill="1" applyBorder="1" applyAlignment="1" applyProtection="1">
      <alignment horizontal="center"/>
      <protection/>
    </xf>
    <xf numFmtId="172" fontId="13" fillId="0" borderId="0" xfId="0" applyFont="1" applyAlignment="1">
      <alignment horizontal="left"/>
    </xf>
    <xf numFmtId="172" fontId="14" fillId="15" borderId="0" xfId="0" applyFont="1" applyFill="1" applyBorder="1" applyAlignment="1">
      <alignment horizontal="left"/>
    </xf>
    <xf numFmtId="172" fontId="15" fillId="15" borderId="0" xfId="0" applyFont="1" applyFill="1" applyBorder="1" applyAlignment="1">
      <alignment horizontal="left"/>
    </xf>
    <xf numFmtId="172" fontId="14" fillId="15" borderId="0" xfId="0" applyFont="1" applyFill="1" applyBorder="1" applyAlignment="1">
      <alignment/>
    </xf>
    <xf numFmtId="172" fontId="15" fillId="15" borderId="0" xfId="0" applyFont="1" applyFill="1" applyBorder="1" applyAlignment="1">
      <alignment horizontal="center"/>
    </xf>
    <xf numFmtId="49" fontId="10" fillId="15" borderId="0" xfId="0" applyNumberFormat="1" applyFont="1" applyFill="1" applyBorder="1" applyAlignment="1">
      <alignment/>
    </xf>
    <xf numFmtId="172" fontId="8" fillId="15" borderId="0" xfId="0" applyFont="1" applyFill="1" applyAlignment="1">
      <alignment/>
    </xf>
    <xf numFmtId="172" fontId="16" fillId="15" borderId="0" xfId="0" applyFont="1" applyFill="1" applyAlignment="1">
      <alignment/>
    </xf>
    <xf numFmtId="188" fontId="6" fillId="0" borderId="10" xfId="0" applyNumberFormat="1" applyFont="1" applyBorder="1" applyAlignment="1">
      <alignment horizontal="center"/>
    </xf>
    <xf numFmtId="188" fontId="6" fillId="0" borderId="10" xfId="0" applyNumberFormat="1" applyFont="1" applyBorder="1" applyAlignment="1">
      <alignment horizontal="center" wrapText="1"/>
    </xf>
    <xf numFmtId="172" fontId="4" fillId="15" borderId="12" xfId="0" applyFont="1" applyFill="1" applyBorder="1" applyAlignment="1">
      <alignment/>
    </xf>
    <xf numFmtId="183" fontId="4" fillId="0" borderId="11" xfId="45" applyNumberFormat="1" applyFont="1" applyBorder="1" applyAlignment="1">
      <alignment horizontal="center"/>
    </xf>
    <xf numFmtId="173" fontId="4" fillId="15" borderId="12" xfId="45" applyNumberFormat="1" applyFont="1" applyFill="1" applyBorder="1" applyAlignment="1">
      <alignment horizontal="center"/>
    </xf>
    <xf numFmtId="173" fontId="1" fillId="15" borderId="10" xfId="0" applyNumberFormat="1" applyFont="1" applyFill="1" applyBorder="1" applyAlignment="1">
      <alignment horizontal="center"/>
    </xf>
    <xf numFmtId="173" fontId="1" fillId="15" borderId="10" xfId="45" applyNumberFormat="1" applyFont="1" applyFill="1" applyBorder="1" applyAlignment="1">
      <alignment horizontal="center"/>
    </xf>
    <xf numFmtId="173" fontId="4" fillId="15" borderId="10" xfId="45" applyNumberFormat="1" applyFont="1" applyFill="1" applyBorder="1" applyAlignment="1" applyProtection="1">
      <alignment horizontal="center"/>
      <protection/>
    </xf>
    <xf numFmtId="173" fontId="4" fillId="15" borderId="11" xfId="45" applyNumberFormat="1" applyFont="1" applyFill="1" applyBorder="1" applyAlignment="1" applyProtection="1">
      <alignment horizontal="center"/>
      <protection/>
    </xf>
    <xf numFmtId="173" fontId="1" fillId="15" borderId="10" xfId="0" applyNumberFormat="1" applyFont="1" applyFill="1" applyBorder="1" applyAlignment="1" applyProtection="1">
      <alignment horizontal="center"/>
      <protection/>
    </xf>
    <xf numFmtId="173" fontId="3" fillId="15" borderId="10" xfId="0" applyNumberFormat="1" applyFont="1" applyFill="1" applyBorder="1" applyAlignment="1" applyProtection="1">
      <alignment horizontal="center"/>
      <protection/>
    </xf>
    <xf numFmtId="172" fontId="5" fillId="0" borderId="11" xfId="0" applyFont="1" applyBorder="1" applyAlignment="1">
      <alignment horizontal="left"/>
    </xf>
    <xf numFmtId="172" fontId="11" fillId="0" borderId="11" xfId="0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center" wrapText="1"/>
    </xf>
    <xf numFmtId="191" fontId="4" fillId="15" borderId="10" xfId="45" applyNumberFormat="1" applyFont="1" applyFill="1" applyBorder="1" applyAlignment="1" applyProtection="1">
      <alignment horizontal="center"/>
      <protection/>
    </xf>
    <xf numFmtId="188" fontId="6" fillId="0" borderId="13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173" fontId="9" fillId="0" borderId="14" xfId="45" applyNumberFormat="1" applyFont="1" applyBorder="1" applyAlignment="1">
      <alignment horizontal="center"/>
    </xf>
    <xf numFmtId="173" fontId="4" fillId="0" borderId="15" xfId="45" applyNumberFormat="1" applyFont="1" applyBorder="1" applyAlignment="1" applyProtection="1">
      <alignment horizontal="center"/>
      <protection/>
    </xf>
    <xf numFmtId="173" fontId="4" fillId="0" borderId="15" xfId="45" applyNumberFormat="1" applyFont="1" applyBorder="1" applyAlignment="1">
      <alignment horizontal="center"/>
    </xf>
    <xf numFmtId="173" fontId="1" fillId="15" borderId="13" xfId="0" applyNumberFormat="1" applyFont="1" applyFill="1" applyBorder="1" applyAlignment="1">
      <alignment horizontal="center"/>
    </xf>
    <xf numFmtId="173" fontId="4" fillId="15" borderId="15" xfId="45" applyNumberFormat="1" applyFont="1" applyFill="1" applyBorder="1" applyAlignment="1">
      <alignment horizontal="center"/>
    </xf>
    <xf numFmtId="173" fontId="1" fillId="15" borderId="13" xfId="45" applyNumberFormat="1" applyFont="1" applyFill="1" applyBorder="1" applyAlignment="1">
      <alignment horizontal="center"/>
    </xf>
    <xf numFmtId="173" fontId="4" fillId="0" borderId="13" xfId="45" applyNumberFormat="1" applyFont="1" applyBorder="1" applyAlignment="1" applyProtection="1">
      <alignment horizontal="center"/>
      <protection/>
    </xf>
    <xf numFmtId="173" fontId="1" fillId="15" borderId="13" xfId="45" applyNumberFormat="1" applyFont="1" applyFill="1" applyBorder="1" applyAlignment="1" applyProtection="1">
      <alignment horizontal="center"/>
      <protection/>
    </xf>
    <xf numFmtId="173" fontId="4" fillId="0" borderId="14" xfId="45" applyNumberFormat="1" applyFont="1" applyBorder="1" applyAlignment="1" applyProtection="1">
      <alignment horizontal="center"/>
      <protection/>
    </xf>
    <xf numFmtId="173" fontId="1" fillId="15" borderId="13" xfId="0" applyNumberFormat="1" applyFont="1" applyFill="1" applyBorder="1" applyAlignment="1" applyProtection="1">
      <alignment horizontal="center"/>
      <protection/>
    </xf>
    <xf numFmtId="173" fontId="3" fillId="0" borderId="13" xfId="0" applyNumberFormat="1" applyFont="1" applyBorder="1" applyAlignment="1" applyProtection="1">
      <alignment horizontal="center"/>
      <protection/>
    </xf>
    <xf numFmtId="173" fontId="3" fillId="15" borderId="13" xfId="45" applyNumberFormat="1" applyFont="1" applyFill="1" applyBorder="1" applyAlignment="1" applyProtection="1">
      <alignment horizontal="center"/>
      <protection/>
    </xf>
    <xf numFmtId="173" fontId="9" fillId="0" borderId="11" xfId="45" applyNumberFormat="1" applyFont="1" applyBorder="1" applyAlignment="1">
      <alignment horizontal="center"/>
    </xf>
    <xf numFmtId="173" fontId="4" fillId="0" borderId="10" xfId="45" applyNumberFormat="1" applyFont="1" applyBorder="1" applyAlignment="1" applyProtection="1">
      <alignment horizontal="center"/>
      <protection/>
    </xf>
    <xf numFmtId="173" fontId="4" fillId="0" borderId="11" xfId="45" applyNumberFormat="1" applyFont="1" applyBorder="1" applyAlignment="1" applyProtection="1">
      <alignment horizontal="center"/>
      <protection/>
    </xf>
    <xf numFmtId="173" fontId="4" fillId="15" borderId="10" xfId="0" applyNumberFormat="1" applyFont="1" applyFill="1" applyBorder="1" applyAlignment="1" applyProtection="1">
      <alignment horizontal="center"/>
      <protection/>
    </xf>
    <xf numFmtId="173" fontId="4" fillId="0" borderId="13" xfId="0" applyNumberFormat="1" applyFont="1" applyBorder="1" applyAlignment="1" applyProtection="1">
      <alignment horizontal="center"/>
      <protection/>
    </xf>
    <xf numFmtId="191" fontId="4" fillId="15" borderId="16" xfId="45" applyNumberFormat="1" applyFont="1" applyFill="1" applyBorder="1" applyAlignment="1" applyProtection="1">
      <alignment horizontal="center"/>
      <protection/>
    </xf>
    <xf numFmtId="173" fontId="4" fillId="0" borderId="12" xfId="45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2:G34"/>
  <sheetViews>
    <sheetView showGridLines="0" tabSelected="1" zoomScaleSheetLayoutView="100" zoomScalePageLayoutView="0" workbookViewId="0" topLeftCell="A1">
      <selection activeCell="D10" sqref="D10"/>
    </sheetView>
  </sheetViews>
  <sheetFormatPr defaultColWidth="9.625" defaultRowHeight="12.75"/>
  <cols>
    <col min="1" max="1" width="6.00390625" style="0" customWidth="1"/>
    <col min="2" max="2" width="54.625" style="0" customWidth="1"/>
    <col min="3" max="3" width="7.625" style="0" customWidth="1"/>
    <col min="4" max="5" width="11.50390625" style="0" customWidth="1"/>
    <col min="6" max="7" width="11.50390625" style="9" customWidth="1"/>
  </cols>
  <sheetData>
    <row r="2" spans="2:7" ht="24" customHeight="1">
      <c r="B2" s="11" t="s">
        <v>16</v>
      </c>
      <c r="C2" s="11"/>
      <c r="D2" s="11"/>
      <c r="E2" s="11"/>
      <c r="F2" s="42"/>
      <c r="G2" s="42"/>
    </row>
    <row r="3" spans="2:7" ht="25.5" customHeight="1">
      <c r="B3" s="47" t="s">
        <v>15</v>
      </c>
      <c r="C3" s="47"/>
      <c r="D3" s="47"/>
      <c r="E3" s="47"/>
      <c r="F3" s="47"/>
      <c r="G3" s="47"/>
    </row>
    <row r="4" spans="2:7" ht="13.5">
      <c r="B4" s="43"/>
      <c r="C4" s="43"/>
      <c r="D4" s="43"/>
      <c r="E4" s="43"/>
      <c r="F4" s="44"/>
      <c r="G4" s="44"/>
    </row>
    <row r="5" spans="2:7" ht="20.25">
      <c r="B5" s="48" t="s">
        <v>27</v>
      </c>
      <c r="C5" s="48"/>
      <c r="D5" s="48"/>
      <c r="E5" s="48"/>
      <c r="F5" s="49"/>
      <c r="G5" s="49"/>
    </row>
    <row r="6" spans="2:7" ht="13.5" customHeight="1">
      <c r="B6" s="45"/>
      <c r="C6" s="45"/>
      <c r="D6" s="45"/>
      <c r="E6" s="45"/>
      <c r="F6" s="46"/>
      <c r="G6" s="46"/>
    </row>
    <row r="7" spans="2:7" ht="17.25" customHeight="1">
      <c r="B7" s="1" t="s">
        <v>18</v>
      </c>
      <c r="C7" s="18" t="s">
        <v>19</v>
      </c>
      <c r="D7" s="50">
        <v>39994</v>
      </c>
      <c r="E7" s="50">
        <v>39813</v>
      </c>
      <c r="F7" s="66">
        <v>39813</v>
      </c>
      <c r="G7" s="51">
        <v>39629</v>
      </c>
    </row>
    <row r="8" spans="2:7" ht="17.25" customHeight="1">
      <c r="B8" s="61"/>
      <c r="C8" s="62"/>
      <c r="D8" s="63"/>
      <c r="E8" s="63" t="s">
        <v>29</v>
      </c>
      <c r="F8" s="67" t="s">
        <v>30</v>
      </c>
      <c r="G8" s="64"/>
    </row>
    <row r="9" spans="2:7" ht="19.5" customHeight="1">
      <c r="B9" s="4" t="s">
        <v>9</v>
      </c>
      <c r="C9" s="19"/>
      <c r="D9" s="53">
        <v>0</v>
      </c>
      <c r="E9" s="80">
        <v>227</v>
      </c>
      <c r="F9" s="68">
        <v>227</v>
      </c>
      <c r="G9" s="30">
        <v>7934</v>
      </c>
    </row>
    <row r="10" spans="2:7" ht="19.5" customHeight="1">
      <c r="B10" s="5" t="s">
        <v>1</v>
      </c>
      <c r="C10" s="20"/>
      <c r="D10" s="86">
        <f>-0.4-231.9-12.9</f>
        <v>-245.20000000000002</v>
      </c>
      <c r="E10" s="29">
        <f>13-982-18+8</f>
        <v>-979</v>
      </c>
      <c r="F10" s="69">
        <f>13-982-18+8</f>
        <v>-979</v>
      </c>
      <c r="G10" s="31">
        <v>-5859</v>
      </c>
    </row>
    <row r="11" spans="2:7" ht="19.5" customHeight="1">
      <c r="B11" s="5" t="s">
        <v>5</v>
      </c>
      <c r="C11" s="20"/>
      <c r="D11" s="29">
        <f>-28.9-12.8</f>
        <v>-41.7</v>
      </c>
      <c r="E11" s="29">
        <f>-117-52</f>
        <v>-169</v>
      </c>
      <c r="F11" s="69">
        <f>-117-52</f>
        <v>-169</v>
      </c>
      <c r="G11" s="31">
        <v>-2524</v>
      </c>
    </row>
    <row r="12" spans="2:7" ht="19.5" customHeight="1">
      <c r="B12" s="8" t="s">
        <v>4</v>
      </c>
      <c r="C12" s="21"/>
      <c r="D12" s="32">
        <v>-0.1</v>
      </c>
      <c r="E12" s="32">
        <v>-3</v>
      </c>
      <c r="F12" s="70">
        <v>-3</v>
      </c>
      <c r="G12" s="33">
        <v>-144</v>
      </c>
    </row>
    <row r="13" spans="2:7" ht="19.5" customHeight="1">
      <c r="B13" s="8" t="s">
        <v>10</v>
      </c>
      <c r="C13" s="21"/>
      <c r="D13" s="32"/>
      <c r="E13" s="32"/>
      <c r="F13" s="70"/>
      <c r="G13" s="33">
        <v>-877</v>
      </c>
    </row>
    <row r="14" spans="2:7" ht="19.5" customHeight="1">
      <c r="B14" s="52" t="s">
        <v>28</v>
      </c>
      <c r="C14" s="21"/>
      <c r="D14" s="32"/>
      <c r="E14" s="32"/>
      <c r="F14" s="70"/>
      <c r="G14" s="33">
        <v>-648</v>
      </c>
    </row>
    <row r="15" spans="2:7" ht="19.5" customHeight="1">
      <c r="B15" s="8" t="s">
        <v>11</v>
      </c>
      <c r="C15" s="21"/>
      <c r="D15" s="32"/>
      <c r="E15" s="32"/>
      <c r="F15" s="70"/>
      <c r="G15" s="33"/>
    </row>
    <row r="16" spans="2:7" ht="19.5" customHeight="1">
      <c r="B16" s="5" t="s">
        <v>0</v>
      </c>
      <c r="C16" s="20"/>
      <c r="D16" s="29">
        <f>29.2</f>
        <v>29.2</v>
      </c>
      <c r="E16" s="29">
        <v>1</v>
      </c>
      <c r="F16" s="69">
        <v>1</v>
      </c>
      <c r="G16" s="31">
        <v>39</v>
      </c>
    </row>
    <row r="17" spans="2:7" ht="19.5" customHeight="1">
      <c r="B17" s="5" t="s">
        <v>12</v>
      </c>
      <c r="C17" s="20"/>
      <c r="D17" s="29">
        <f>-12.876-12.587</f>
        <v>-25.463</v>
      </c>
      <c r="E17" s="29">
        <v>-26</v>
      </c>
      <c r="F17" s="69">
        <v>-26</v>
      </c>
      <c r="G17" s="31">
        <v>-22</v>
      </c>
    </row>
    <row r="18" spans="2:7" ht="19.5" customHeight="1">
      <c r="B18" s="3" t="s">
        <v>8</v>
      </c>
      <c r="C18" s="22">
        <v>16</v>
      </c>
      <c r="D18" s="55">
        <f>SUM(D9:D17)</f>
        <v>-283.2630000000001</v>
      </c>
      <c r="E18" s="55">
        <f>SUM(E9:E17)</f>
        <v>-949</v>
      </c>
      <c r="F18" s="71">
        <f>SUM(F9:F17)</f>
        <v>-949</v>
      </c>
      <c r="G18" s="55">
        <f>SUM(G9:G17)</f>
        <v>-2101</v>
      </c>
    </row>
    <row r="19" spans="2:7" s="10" customFormat="1" ht="19.5" customHeight="1">
      <c r="B19" s="12" t="s">
        <v>7</v>
      </c>
      <c r="C19" s="21"/>
      <c r="D19" s="54">
        <f>52+43</f>
        <v>95</v>
      </c>
      <c r="E19" s="54">
        <f>461+574-1</f>
        <v>1034</v>
      </c>
      <c r="F19" s="72">
        <f>461+574-1</f>
        <v>1034</v>
      </c>
      <c r="G19" s="34">
        <v>3194</v>
      </c>
    </row>
    <row r="20" spans="2:7" ht="19.5" customHeight="1">
      <c r="B20" s="8" t="s">
        <v>13</v>
      </c>
      <c r="C20" s="21"/>
      <c r="D20" s="54">
        <f>2581-D19</f>
        <v>2486</v>
      </c>
      <c r="E20" s="32">
        <f>1998-E19+7</f>
        <v>971</v>
      </c>
      <c r="F20" s="70">
        <f>1998-F19+7</f>
        <v>971</v>
      </c>
      <c r="G20" s="34">
        <v>873</v>
      </c>
    </row>
    <row r="21" spans="2:7" s="10" customFormat="1" ht="19.5" customHeight="1">
      <c r="B21" s="8" t="s">
        <v>14</v>
      </c>
      <c r="C21" s="21"/>
      <c r="D21" s="54">
        <v>-3089</v>
      </c>
      <c r="E21" s="54">
        <v>-2386</v>
      </c>
      <c r="F21" s="72">
        <v>-2386</v>
      </c>
      <c r="G21" s="34">
        <v>-834</v>
      </c>
    </row>
    <row r="22" spans="2:7" ht="19.5" customHeight="1">
      <c r="B22" s="2" t="s">
        <v>25</v>
      </c>
      <c r="C22" s="22">
        <v>17</v>
      </c>
      <c r="D22" s="56">
        <f>SUM(D19:D21)</f>
        <v>-508</v>
      </c>
      <c r="E22" s="56">
        <f>SUM(E19:E21)</f>
        <v>-381</v>
      </c>
      <c r="F22" s="73">
        <f>SUM(F19:F21)</f>
        <v>-381</v>
      </c>
      <c r="G22" s="56">
        <f>SUM(G19:G21)</f>
        <v>3233</v>
      </c>
    </row>
    <row r="23" spans="2:7" ht="19.5" customHeight="1">
      <c r="B23" s="26" t="s">
        <v>6</v>
      </c>
      <c r="C23" s="24"/>
      <c r="D23" s="57">
        <v>195</v>
      </c>
      <c r="E23" s="81">
        <v>1031</v>
      </c>
      <c r="F23" s="74">
        <v>1031</v>
      </c>
      <c r="G23" s="35">
        <v>639</v>
      </c>
    </row>
    <row r="24" spans="2:7" ht="19.5" customHeight="1">
      <c r="B24" s="3" t="s">
        <v>20</v>
      </c>
      <c r="C24" s="22"/>
      <c r="D24" s="36">
        <f>D18+D22+D23</f>
        <v>-596.2630000000001</v>
      </c>
      <c r="E24" s="36">
        <f>E18+E22+E23</f>
        <v>-299</v>
      </c>
      <c r="F24" s="75">
        <f>F18+F22+F23</f>
        <v>-299</v>
      </c>
      <c r="G24" s="36">
        <f>G18+G22+G23</f>
        <v>1771</v>
      </c>
    </row>
    <row r="25" spans="2:7" ht="19.5" customHeight="1">
      <c r="B25" s="7" t="s">
        <v>24</v>
      </c>
      <c r="C25" s="23">
        <v>18</v>
      </c>
      <c r="D25" s="58">
        <v>508</v>
      </c>
      <c r="E25" s="82">
        <v>-91</v>
      </c>
      <c r="F25" s="76">
        <v>-91</v>
      </c>
      <c r="G25" s="37">
        <v>-1012</v>
      </c>
    </row>
    <row r="26" spans="2:7" s="27" customFormat="1" ht="19.5" customHeight="1">
      <c r="B26" s="6" t="s">
        <v>21</v>
      </c>
      <c r="C26" s="28"/>
      <c r="D26" s="59">
        <f>SUM(D24:D25)</f>
        <v>-88.26300000000015</v>
      </c>
      <c r="E26" s="59">
        <f>SUM(E24:E25)</f>
        <v>-390</v>
      </c>
      <c r="F26" s="77">
        <f>SUM(F24:F25)</f>
        <v>-390</v>
      </c>
      <c r="G26" s="59">
        <f>SUM(G24:G25)</f>
        <v>759</v>
      </c>
    </row>
    <row r="27" spans="2:7" ht="19.5" customHeight="1">
      <c r="B27" s="26" t="s">
        <v>17</v>
      </c>
      <c r="C27" s="24">
        <v>20</v>
      </c>
      <c r="D27" s="83">
        <f>204.9-104.3</f>
        <v>100.60000000000001</v>
      </c>
      <c r="E27" s="35">
        <f>-8255-52</f>
        <v>-8307</v>
      </c>
      <c r="F27" s="84">
        <f>-6583-52</f>
        <v>-6635</v>
      </c>
      <c r="G27" s="38">
        <v>0</v>
      </c>
    </row>
    <row r="28" spans="2:7" ht="19.5" customHeight="1">
      <c r="B28" s="6" t="s">
        <v>22</v>
      </c>
      <c r="C28" s="24"/>
      <c r="D28" s="36">
        <f>SUM(D26:D27)</f>
        <v>12.336999999999861</v>
      </c>
      <c r="E28" s="36">
        <f>SUM(E26:E27)</f>
        <v>-8697</v>
      </c>
      <c r="F28" s="75">
        <f>SUM(F26:F27)</f>
        <v>-7025</v>
      </c>
      <c r="G28" s="36">
        <f>SUM(G26:G27)</f>
        <v>759</v>
      </c>
    </row>
    <row r="29" spans="2:7" ht="19.5" customHeight="1">
      <c r="B29" s="13" t="s">
        <v>2</v>
      </c>
      <c r="C29" s="25"/>
      <c r="D29" s="60">
        <v>11</v>
      </c>
      <c r="E29" s="39">
        <v>-7018</v>
      </c>
      <c r="F29" s="78">
        <v>-6011</v>
      </c>
      <c r="G29" s="39">
        <v>-216</v>
      </c>
    </row>
    <row r="30" spans="2:7" ht="19.5" customHeight="1">
      <c r="B30" s="13" t="s">
        <v>3</v>
      </c>
      <c r="C30" s="25"/>
      <c r="D30" s="40">
        <f>D28-D29</f>
        <v>1.3369999999998612</v>
      </c>
      <c r="E30" s="40">
        <f>E28-E29</f>
        <v>-1679</v>
      </c>
      <c r="F30" s="79">
        <f>F28-F29</f>
        <v>-1014</v>
      </c>
      <c r="G30" s="40">
        <f>G28-G29</f>
        <v>975</v>
      </c>
    </row>
    <row r="31" spans="2:7" s="10" customFormat="1" ht="19.5" customHeight="1">
      <c r="B31" s="14" t="s">
        <v>23</v>
      </c>
      <c r="C31" s="17"/>
      <c r="D31" s="65">
        <f>+D29/(863-18.2-14.4)</f>
        <v>0.013246628131021196</v>
      </c>
      <c r="E31" s="65">
        <v>-0.71</v>
      </c>
      <c r="F31" s="85">
        <v>-0.69</v>
      </c>
      <c r="G31" s="41">
        <f>+G29/863</f>
        <v>-0.25028968713789107</v>
      </c>
    </row>
    <row r="32" spans="2:7" s="10" customFormat="1" ht="19.5" customHeight="1">
      <c r="B32" s="14" t="s">
        <v>26</v>
      </c>
      <c r="C32" s="17"/>
      <c r="D32" s="65">
        <f>+D29/(863-18.2-14.4)</f>
        <v>0.013246628131021196</v>
      </c>
      <c r="E32" s="65">
        <v>-0.71</v>
      </c>
      <c r="F32" s="85">
        <v>-0.69</v>
      </c>
      <c r="G32" s="41">
        <f>+G29/863</f>
        <v>-0.25028968713789107</v>
      </c>
    </row>
    <row r="33" spans="5:7" ht="19.5" customHeight="1">
      <c r="E33" s="16"/>
      <c r="F33" s="16"/>
      <c r="G33" s="15"/>
    </row>
    <row r="34" spans="4:7" ht="12.75">
      <c r="D34" s="40"/>
      <c r="E34" s="9">
        <f>E28-E29-E30</f>
        <v>0</v>
      </c>
      <c r="F34" s="9">
        <f>F28-F29-F30</f>
        <v>0</v>
      </c>
      <c r="G34" s="9">
        <f>G28-G29-G30</f>
        <v>0</v>
      </c>
    </row>
  </sheetData>
  <sheetProtection/>
  <printOptions horizontalCentered="1"/>
  <pageMargins left="0.1968503937007874" right="0.1968503937007874" top="0.7480314960629921" bottom="0.1968503937007874" header="0.7086614173228347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cs0004aa</cp:lastModifiedBy>
  <cp:lastPrinted>2009-09-23T14:37:05Z</cp:lastPrinted>
  <dcterms:created xsi:type="dcterms:W3CDTF">1999-03-17T13:36:28Z</dcterms:created>
  <dcterms:modified xsi:type="dcterms:W3CDTF">2009-10-01T14:19:33Z</dcterms:modified>
  <cp:category/>
  <cp:version/>
  <cp:contentType/>
  <cp:contentStatus/>
</cp:coreProperties>
</file>