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iterate="1" iterateCount="100" iterateDelta="0.00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<sst xmlns="http://schemas.openxmlformats.org/spreadsheetml/2006/main" count="226" uniqueCount="96">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</sst>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4">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3" fontId="16" fillId="0" borderId="5" xfId="22" applyNumberFormat="1" applyFont="1" applyFill="1" applyBorder="1" applyProtection="1">
      <alignment/>
      <protection locked="0"/>
    </xf>
    <xf numFmtId="4" fontId="16" fillId="0" borderId="5"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40452</v>
          </cell>
        </row>
        <row r="4">
          <cell r="B4" t="str">
            <v>CIC CAT.A</v>
          </cell>
        </row>
        <row r="8">
          <cell r="A8" t="str">
            <v>01/10/2010</v>
          </cell>
          <cell r="B8" t="str">
            <v>1 Somme de Quantité</v>
          </cell>
          <cell r="C8">
            <v>7</v>
          </cell>
          <cell r="D8">
            <v>271</v>
          </cell>
          <cell r="F8">
            <v>7</v>
          </cell>
        </row>
        <row r="9">
          <cell r="B9" t="str">
            <v>2 P.R.Moyen</v>
          </cell>
          <cell r="C9">
            <v>130</v>
          </cell>
          <cell r="D9">
            <v>131.5941</v>
          </cell>
          <cell r="F9">
            <v>130</v>
          </cell>
        </row>
        <row r="10">
          <cell r="B10" t="str">
            <v>3 Capitaux.</v>
          </cell>
          <cell r="C10">
            <v>910</v>
          </cell>
          <cell r="D10">
            <v>35662</v>
          </cell>
          <cell r="F10">
            <v>910</v>
          </cell>
        </row>
        <row r="11">
          <cell r="B11" t="str">
            <v>4 Max COURS</v>
          </cell>
          <cell r="C11">
            <v>130</v>
          </cell>
          <cell r="D11">
            <v>134.8</v>
          </cell>
          <cell r="F11">
            <v>130</v>
          </cell>
        </row>
        <row r="12">
          <cell r="B12" t="str">
            <v>5 Min COURS</v>
          </cell>
          <cell r="C12">
            <v>130</v>
          </cell>
          <cell r="D12">
            <v>130</v>
          </cell>
          <cell r="F12">
            <v>130</v>
          </cell>
        </row>
        <row r="13">
          <cell r="A13" t="str">
            <v>04/10/2010</v>
          </cell>
          <cell r="B13" t="str">
            <v>1 Somme de Quantité</v>
          </cell>
          <cell r="C13">
            <v>50</v>
          </cell>
          <cell r="D13">
            <v>86</v>
          </cell>
          <cell r="F13">
            <v>50</v>
          </cell>
        </row>
        <row r="14">
          <cell r="B14" t="str">
            <v>2 P.R.Moyen</v>
          </cell>
          <cell r="C14">
            <v>130.0002</v>
          </cell>
          <cell r="D14">
            <v>130.09895</v>
          </cell>
          <cell r="F14">
            <v>130</v>
          </cell>
        </row>
        <row r="15">
          <cell r="B15" t="str">
            <v>3 Capitaux.</v>
          </cell>
          <cell r="C15">
            <v>6500.01</v>
          </cell>
          <cell r="D15">
            <v>11188.51</v>
          </cell>
          <cell r="F15">
            <v>6500.01</v>
          </cell>
        </row>
        <row r="16">
          <cell r="B16" t="str">
            <v>4 Max COURS</v>
          </cell>
          <cell r="C16">
            <v>130.01</v>
          </cell>
          <cell r="D16">
            <v>130.1</v>
          </cell>
          <cell r="F16">
            <v>130.01</v>
          </cell>
        </row>
        <row r="17">
          <cell r="B17" t="str">
            <v>5 Min COURS</v>
          </cell>
          <cell r="C17">
            <v>130</v>
          </cell>
          <cell r="D17">
            <v>130.01</v>
          </cell>
          <cell r="F17">
            <v>130</v>
          </cell>
        </row>
        <row r="18">
          <cell r="A18" t="str">
            <v>05/10/2010</v>
          </cell>
          <cell r="B18" t="str">
            <v>1 Somme de Quantité</v>
          </cell>
          <cell r="C18">
            <v>52</v>
          </cell>
          <cell r="D18">
            <v>8</v>
          </cell>
          <cell r="F18">
            <v>52</v>
          </cell>
        </row>
        <row r="19">
          <cell r="B19" t="str">
            <v>2 P.R.Moyen</v>
          </cell>
          <cell r="C19">
            <v>130.50846</v>
          </cell>
          <cell r="D19">
            <v>130.9925</v>
          </cell>
          <cell r="F19">
            <v>130.51</v>
          </cell>
        </row>
        <row r="20">
          <cell r="B20" t="str">
            <v>3 Capitaux.</v>
          </cell>
          <cell r="C20">
            <v>6786.44</v>
          </cell>
          <cell r="D20">
            <v>1047.94</v>
          </cell>
          <cell r="F20">
            <v>6786.44</v>
          </cell>
        </row>
        <row r="21">
          <cell r="B21" t="str">
            <v>4 Max COURS</v>
          </cell>
          <cell r="C21">
            <v>130.94</v>
          </cell>
          <cell r="D21">
            <v>131</v>
          </cell>
          <cell r="F21">
            <v>130.94</v>
          </cell>
        </row>
        <row r="22">
          <cell r="B22" t="str">
            <v>5 Min COURS</v>
          </cell>
          <cell r="C22">
            <v>130.5</v>
          </cell>
          <cell r="D22">
            <v>130.94</v>
          </cell>
          <cell r="F22">
            <v>130.5</v>
          </cell>
        </row>
        <row r="23">
          <cell r="A23" t="str">
            <v>06/10/2010</v>
          </cell>
          <cell r="B23" t="str">
            <v>1 Somme de Quantité</v>
          </cell>
          <cell r="C23">
            <v>47</v>
          </cell>
          <cell r="D23">
            <v>195</v>
          </cell>
          <cell r="F23">
            <v>47</v>
          </cell>
        </row>
        <row r="24">
          <cell r="B24" t="str">
            <v>2 P.R.Moyen</v>
          </cell>
          <cell r="C24">
            <v>130.99979</v>
          </cell>
          <cell r="D24">
            <v>131.562</v>
          </cell>
          <cell r="F24">
            <v>131</v>
          </cell>
        </row>
        <row r="25">
          <cell r="B25" t="str">
            <v>3 Capitaux.</v>
          </cell>
          <cell r="C25">
            <v>6156.99</v>
          </cell>
          <cell r="D25">
            <v>25654.59</v>
          </cell>
          <cell r="F25">
            <v>6156.99</v>
          </cell>
        </row>
        <row r="26">
          <cell r="B26" t="str">
            <v>4 Max COURS</v>
          </cell>
          <cell r="C26">
            <v>131</v>
          </cell>
          <cell r="D26">
            <v>131.9</v>
          </cell>
          <cell r="F26">
            <v>131</v>
          </cell>
        </row>
        <row r="27">
          <cell r="B27" t="str">
            <v>5 Min COURS</v>
          </cell>
          <cell r="C27">
            <v>130.99</v>
          </cell>
          <cell r="D27">
            <v>130.99</v>
          </cell>
          <cell r="F27">
            <v>130.99</v>
          </cell>
        </row>
        <row r="28">
          <cell r="A28" t="str">
            <v>07/10/2010</v>
          </cell>
          <cell r="B28" t="str">
            <v>1 Somme de Quantité</v>
          </cell>
          <cell r="C28">
            <v>74</v>
          </cell>
          <cell r="D28">
            <v>20</v>
          </cell>
          <cell r="F28">
            <v>74</v>
          </cell>
        </row>
        <row r="29">
          <cell r="B29" t="str">
            <v>2 P.R.Moyen</v>
          </cell>
          <cell r="C29">
            <v>131.01324</v>
          </cell>
          <cell r="D29">
            <v>131.144</v>
          </cell>
          <cell r="F29">
            <v>131.01</v>
          </cell>
        </row>
        <row r="30">
          <cell r="B30" t="str">
            <v>3 Capitaux.</v>
          </cell>
          <cell r="C30">
            <v>9694.98</v>
          </cell>
          <cell r="D30">
            <v>2622.88</v>
          </cell>
          <cell r="F30">
            <v>9694.98</v>
          </cell>
        </row>
        <row r="31">
          <cell r="B31" t="str">
            <v>4 Max COURS</v>
          </cell>
          <cell r="C31">
            <v>131.98</v>
          </cell>
          <cell r="D31">
            <v>131.98</v>
          </cell>
          <cell r="F31">
            <v>131.98</v>
          </cell>
        </row>
        <row r="32">
          <cell r="B32" t="str">
            <v>5 Min COURS</v>
          </cell>
          <cell r="C32">
            <v>131</v>
          </cell>
          <cell r="D32">
            <v>131.1</v>
          </cell>
          <cell r="F32">
            <v>131</v>
          </cell>
        </row>
        <row r="33">
          <cell r="A33" t="str">
            <v>08/10/2010</v>
          </cell>
          <cell r="B33" t="str">
            <v>1 Somme de Quantité</v>
          </cell>
          <cell r="C33">
            <v>25</v>
          </cell>
          <cell r="D33">
            <v>111</v>
          </cell>
          <cell r="F33">
            <v>25</v>
          </cell>
        </row>
        <row r="34">
          <cell r="B34" t="str">
            <v>2 P.R.Moyen</v>
          </cell>
          <cell r="C34">
            <v>131.0044</v>
          </cell>
          <cell r="D34">
            <v>131.49649</v>
          </cell>
          <cell r="F34">
            <v>131</v>
          </cell>
        </row>
        <row r="35">
          <cell r="B35" t="str">
            <v>3 Capitaux.</v>
          </cell>
          <cell r="C35">
            <v>3275.11</v>
          </cell>
          <cell r="D35">
            <v>14596.11</v>
          </cell>
          <cell r="F35">
            <v>3275.11</v>
          </cell>
        </row>
        <row r="36">
          <cell r="B36" t="str">
            <v>4 Max COURS</v>
          </cell>
          <cell r="C36">
            <v>131.11</v>
          </cell>
          <cell r="D36">
            <v>131.5</v>
          </cell>
          <cell r="F36">
            <v>131.11</v>
          </cell>
        </row>
        <row r="37">
          <cell r="B37" t="str">
            <v>5 Min COURS</v>
          </cell>
          <cell r="C37">
            <v>131</v>
          </cell>
          <cell r="D37">
            <v>131.11</v>
          </cell>
          <cell r="F37">
            <v>131</v>
          </cell>
        </row>
        <row r="38">
          <cell r="A38" t="str">
            <v>11/10/2010</v>
          </cell>
          <cell r="B38" t="str">
            <v>1 Somme de Quantité</v>
          </cell>
          <cell r="C38">
            <v>199</v>
          </cell>
          <cell r="D38">
            <v>1</v>
          </cell>
          <cell r="F38">
            <v>199</v>
          </cell>
        </row>
        <row r="39">
          <cell r="B39" t="str">
            <v>2 P.R.Moyen</v>
          </cell>
          <cell r="C39">
            <v>130.5603</v>
          </cell>
          <cell r="D39">
            <v>131.5</v>
          </cell>
          <cell r="F39">
            <v>130.56</v>
          </cell>
        </row>
        <row r="40">
          <cell r="B40" t="str">
            <v>3 Capitaux.</v>
          </cell>
          <cell r="C40">
            <v>25981.5</v>
          </cell>
          <cell r="D40">
            <v>131.5</v>
          </cell>
          <cell r="F40">
            <v>25981.5</v>
          </cell>
        </row>
        <row r="41">
          <cell r="B41" t="str">
            <v>4 Max COURS</v>
          </cell>
          <cell r="C41">
            <v>131.5</v>
          </cell>
          <cell r="D41">
            <v>131.5</v>
          </cell>
          <cell r="F41">
            <v>131.5</v>
          </cell>
        </row>
        <row r="42">
          <cell r="B42" t="str">
            <v>5 Min COURS</v>
          </cell>
          <cell r="C42">
            <v>130</v>
          </cell>
          <cell r="D42">
            <v>131.5</v>
          </cell>
          <cell r="F42">
            <v>130</v>
          </cell>
        </row>
        <row r="43">
          <cell r="A43" t="str">
            <v>12/10/2010</v>
          </cell>
          <cell r="B43" t="str">
            <v>1 Somme de Quantité</v>
          </cell>
          <cell r="C43">
            <v>91</v>
          </cell>
          <cell r="D43">
            <v>1</v>
          </cell>
          <cell r="F43">
            <v>91</v>
          </cell>
        </row>
        <row r="44">
          <cell r="B44" t="str">
            <v>2 P.R.Moyen</v>
          </cell>
          <cell r="C44">
            <v>130.00011</v>
          </cell>
          <cell r="D44">
            <v>130.01</v>
          </cell>
          <cell r="F44">
            <v>130</v>
          </cell>
        </row>
        <row r="45">
          <cell r="B45" t="str">
            <v>3 Capitaux.</v>
          </cell>
          <cell r="C45">
            <v>11830.01</v>
          </cell>
          <cell r="D45">
            <v>130.01</v>
          </cell>
          <cell r="F45">
            <v>11830.01</v>
          </cell>
        </row>
        <row r="46">
          <cell r="B46" t="str">
            <v>4 Max COURS</v>
          </cell>
          <cell r="C46">
            <v>130.01</v>
          </cell>
          <cell r="D46">
            <v>130.01</v>
          </cell>
          <cell r="F46">
            <v>130.01</v>
          </cell>
        </row>
        <row r="47">
          <cell r="B47" t="str">
            <v>5 Min COURS</v>
          </cell>
          <cell r="C47">
            <v>130</v>
          </cell>
          <cell r="D47">
            <v>130.01</v>
          </cell>
          <cell r="F47">
            <v>130</v>
          </cell>
        </row>
        <row r="48">
          <cell r="A48" t="str">
            <v>13/10/2010</v>
          </cell>
          <cell r="B48" t="str">
            <v>1 Somme de Quantité</v>
          </cell>
          <cell r="C48">
            <v>18</v>
          </cell>
          <cell r="D48">
            <v>720</v>
          </cell>
          <cell r="F48">
            <v>18</v>
          </cell>
        </row>
        <row r="49">
          <cell r="B49" t="str">
            <v>2 P.R.Moyen</v>
          </cell>
          <cell r="C49">
            <v>133.30611</v>
          </cell>
          <cell r="D49">
            <v>133.94317</v>
          </cell>
          <cell r="F49">
            <v>133.31</v>
          </cell>
        </row>
        <row r="50">
          <cell r="B50" t="str">
            <v>3 Capitaux.</v>
          </cell>
          <cell r="C50">
            <v>2399.51</v>
          </cell>
          <cell r="D50">
            <v>96439.08</v>
          </cell>
          <cell r="F50">
            <v>2399.51</v>
          </cell>
        </row>
        <row r="51">
          <cell r="B51" t="str">
            <v>4 Max COURS</v>
          </cell>
          <cell r="C51">
            <v>133.5</v>
          </cell>
          <cell r="D51">
            <v>135</v>
          </cell>
          <cell r="F51">
            <v>133.5</v>
          </cell>
        </row>
        <row r="52">
          <cell r="B52" t="str">
            <v>5 Min COURS</v>
          </cell>
          <cell r="C52">
            <v>130.01</v>
          </cell>
          <cell r="D52">
            <v>130.01</v>
          </cell>
          <cell r="F52">
            <v>130.01</v>
          </cell>
        </row>
        <row r="53">
          <cell r="A53" t="str">
            <v>14/10/2010</v>
          </cell>
          <cell r="B53" t="str">
            <v>1 Somme de Quantité</v>
          </cell>
          <cell r="C53">
            <v>36</v>
          </cell>
          <cell r="D53">
            <v>308</v>
          </cell>
          <cell r="F53">
            <v>36</v>
          </cell>
        </row>
        <row r="54">
          <cell r="B54" t="str">
            <v>2 P.R.Moyen</v>
          </cell>
          <cell r="C54">
            <v>134.61833</v>
          </cell>
          <cell r="D54">
            <v>134.99997</v>
          </cell>
          <cell r="F54">
            <v>134.62</v>
          </cell>
        </row>
        <row r="55">
          <cell r="B55" t="str">
            <v>3 Capitaux.</v>
          </cell>
          <cell r="C55">
            <v>4846.26</v>
          </cell>
          <cell r="D55">
            <v>41579.99</v>
          </cell>
          <cell r="F55">
            <v>4846.26</v>
          </cell>
        </row>
        <row r="56">
          <cell r="B56" t="str">
            <v>4 Max COURS</v>
          </cell>
          <cell r="C56">
            <v>135</v>
          </cell>
          <cell r="D56">
            <v>135</v>
          </cell>
          <cell r="F56">
            <v>135</v>
          </cell>
        </row>
        <row r="57">
          <cell r="B57" t="str">
            <v>5 Min COURS</v>
          </cell>
          <cell r="C57">
            <v>134.5</v>
          </cell>
          <cell r="D57">
            <v>134.99</v>
          </cell>
          <cell r="F57">
            <v>134.5</v>
          </cell>
        </row>
        <row r="58">
          <cell r="A58" t="str">
            <v>15/10/2010</v>
          </cell>
          <cell r="B58" t="str">
            <v>1 Somme de Quantité</v>
          </cell>
          <cell r="C58">
            <v>43</v>
          </cell>
          <cell r="D58">
            <v>29</v>
          </cell>
          <cell r="F58">
            <v>43</v>
          </cell>
        </row>
        <row r="59">
          <cell r="B59" t="str">
            <v>2 P.R.Moyen</v>
          </cell>
          <cell r="C59">
            <v>134.24442</v>
          </cell>
          <cell r="D59">
            <v>135.46586</v>
          </cell>
          <cell r="F59">
            <v>134.24</v>
          </cell>
        </row>
        <row r="60">
          <cell r="B60" t="str">
            <v>3 Capitaux.</v>
          </cell>
          <cell r="C60">
            <v>5772.51</v>
          </cell>
          <cell r="D60">
            <v>3928.51</v>
          </cell>
          <cell r="F60">
            <v>5772.51</v>
          </cell>
        </row>
        <row r="61">
          <cell r="B61" t="str">
            <v>4 Max COURS</v>
          </cell>
          <cell r="C61">
            <v>134.51</v>
          </cell>
          <cell r="D61">
            <v>135.5</v>
          </cell>
          <cell r="F61">
            <v>134.51</v>
          </cell>
        </row>
        <row r="62">
          <cell r="B62" t="str">
            <v>5 Min COURS</v>
          </cell>
          <cell r="C62">
            <v>134</v>
          </cell>
          <cell r="D62">
            <v>134.51</v>
          </cell>
          <cell r="F62">
            <v>134</v>
          </cell>
        </row>
        <row r="63">
          <cell r="A63" t="str">
            <v>18/10/2010</v>
          </cell>
          <cell r="B63" t="str">
            <v>1 Somme de Quantité</v>
          </cell>
          <cell r="C63">
            <v>62</v>
          </cell>
          <cell r="D63">
            <v>22</v>
          </cell>
          <cell r="F63">
            <v>62</v>
          </cell>
        </row>
        <row r="64">
          <cell r="B64" t="str">
            <v>2 P.R.Moyen</v>
          </cell>
          <cell r="C64">
            <v>133.6129</v>
          </cell>
          <cell r="D64">
            <v>134.95455</v>
          </cell>
          <cell r="F64">
            <v>133.61</v>
          </cell>
        </row>
        <row r="65">
          <cell r="B65" t="str">
            <v>3 Capitaux.</v>
          </cell>
          <cell r="C65">
            <v>8284</v>
          </cell>
          <cell r="D65">
            <v>2969</v>
          </cell>
          <cell r="F65">
            <v>8284</v>
          </cell>
        </row>
        <row r="66">
          <cell r="B66" t="str">
            <v>4 Max COURS</v>
          </cell>
          <cell r="C66">
            <v>134</v>
          </cell>
          <cell r="D66">
            <v>135</v>
          </cell>
          <cell r="F66">
            <v>134</v>
          </cell>
        </row>
        <row r="67">
          <cell r="B67" t="str">
            <v>5 Min COURS</v>
          </cell>
          <cell r="C67">
            <v>133.5</v>
          </cell>
          <cell r="D67">
            <v>134</v>
          </cell>
          <cell r="F67">
            <v>133.5</v>
          </cell>
        </row>
        <row r="68">
          <cell r="A68" t="str">
            <v>19/10/2010</v>
          </cell>
          <cell r="B68" t="str">
            <v>1 Somme de Quantité</v>
          </cell>
          <cell r="C68">
            <v>1</v>
          </cell>
          <cell r="D68">
            <v>350</v>
          </cell>
          <cell r="F68">
            <v>1</v>
          </cell>
        </row>
        <row r="69">
          <cell r="B69" t="str">
            <v>2 P.R.Moyen</v>
          </cell>
          <cell r="C69">
            <v>134.99</v>
          </cell>
          <cell r="D69">
            <v>137.95549</v>
          </cell>
          <cell r="F69">
            <v>134.99</v>
          </cell>
        </row>
        <row r="70">
          <cell r="B70" t="str">
            <v>3 Capitaux.</v>
          </cell>
          <cell r="C70">
            <v>134.99</v>
          </cell>
          <cell r="D70">
            <v>48284.42</v>
          </cell>
          <cell r="F70">
            <v>134.99</v>
          </cell>
        </row>
        <row r="71">
          <cell r="B71" t="str">
            <v>4 Max COURS</v>
          </cell>
          <cell r="C71">
            <v>134.99</v>
          </cell>
          <cell r="D71">
            <v>140</v>
          </cell>
          <cell r="F71">
            <v>134.99</v>
          </cell>
        </row>
        <row r="72">
          <cell r="B72" t="str">
            <v>5 Min COURS</v>
          </cell>
          <cell r="C72">
            <v>134.99</v>
          </cell>
          <cell r="D72">
            <v>134.99</v>
          </cell>
          <cell r="F72">
            <v>134.99</v>
          </cell>
        </row>
        <row r="73">
          <cell r="A73" t="str">
            <v>20/10/2010</v>
          </cell>
          <cell r="B73" t="str">
            <v>1 Somme de Quantité</v>
          </cell>
          <cell r="C73">
            <v>76</v>
          </cell>
          <cell r="D73">
            <v>8</v>
          </cell>
          <cell r="F73">
            <v>76</v>
          </cell>
        </row>
        <row r="74">
          <cell r="B74" t="str">
            <v>2 P.R.Moyen</v>
          </cell>
          <cell r="C74">
            <v>137.82895</v>
          </cell>
          <cell r="D74">
            <v>137.9375</v>
          </cell>
          <cell r="F74">
            <v>137.83</v>
          </cell>
        </row>
        <row r="75">
          <cell r="B75" t="str">
            <v>3 Capitaux.</v>
          </cell>
          <cell r="C75">
            <v>10475</v>
          </cell>
          <cell r="D75">
            <v>1103.5</v>
          </cell>
          <cell r="F75">
            <v>10475</v>
          </cell>
        </row>
        <row r="76">
          <cell r="B76" t="str">
            <v>4 Max COURS</v>
          </cell>
          <cell r="C76">
            <v>138.5</v>
          </cell>
          <cell r="D76">
            <v>138</v>
          </cell>
          <cell r="F76">
            <v>138.5</v>
          </cell>
        </row>
        <row r="77">
          <cell r="B77" t="str">
            <v>5 Min COURS</v>
          </cell>
          <cell r="C77">
            <v>137.5</v>
          </cell>
          <cell r="D77">
            <v>137.5</v>
          </cell>
          <cell r="F77">
            <v>137.5</v>
          </cell>
        </row>
        <row r="78">
          <cell r="A78" t="str">
            <v>21/10/2010</v>
          </cell>
          <cell r="B78" t="str">
            <v>1 Somme de Quantité</v>
          </cell>
          <cell r="C78">
            <v>347</v>
          </cell>
          <cell r="D78">
            <v>107</v>
          </cell>
          <cell r="F78">
            <v>347</v>
          </cell>
        </row>
        <row r="79">
          <cell r="B79" t="str">
            <v>2 P.R.Moyen</v>
          </cell>
          <cell r="C79">
            <v>138.00141</v>
          </cell>
          <cell r="D79">
            <v>138.49991</v>
          </cell>
          <cell r="F79">
            <v>138</v>
          </cell>
        </row>
        <row r="80">
          <cell r="B80" t="str">
            <v>3 Capitaux.</v>
          </cell>
          <cell r="C80">
            <v>47886.49</v>
          </cell>
          <cell r="D80">
            <v>14819.49</v>
          </cell>
          <cell r="F80">
            <v>47886.49</v>
          </cell>
        </row>
        <row r="81">
          <cell r="B81" t="str">
            <v>4 Max COURS</v>
          </cell>
          <cell r="C81">
            <v>138.49</v>
          </cell>
          <cell r="D81">
            <v>138.5</v>
          </cell>
          <cell r="F81">
            <v>138.49</v>
          </cell>
        </row>
        <row r="82">
          <cell r="B82" t="str">
            <v>5 Min COURS</v>
          </cell>
          <cell r="C82">
            <v>138</v>
          </cell>
          <cell r="D82">
            <v>138.49</v>
          </cell>
          <cell r="F82">
            <v>138</v>
          </cell>
        </row>
        <row r="83">
          <cell r="A83" t="str">
            <v>22/10/2010</v>
          </cell>
          <cell r="B83" t="str">
            <v>1 Somme de Quantité</v>
          </cell>
          <cell r="C83">
            <v>475</v>
          </cell>
          <cell r="D83">
            <v>507</v>
          </cell>
          <cell r="F83">
            <v>475</v>
          </cell>
        </row>
        <row r="84">
          <cell r="B84" t="str">
            <v>2 P.R.Moyen</v>
          </cell>
          <cell r="C84">
            <v>138.00002</v>
          </cell>
          <cell r="D84">
            <v>138.51679</v>
          </cell>
          <cell r="F84">
            <v>138</v>
          </cell>
        </row>
        <row r="85">
          <cell r="B85" t="str">
            <v>3 Capitaux.</v>
          </cell>
          <cell r="C85">
            <v>65550.01</v>
          </cell>
          <cell r="D85">
            <v>70228.01</v>
          </cell>
          <cell r="F85">
            <v>65550.01</v>
          </cell>
        </row>
        <row r="86">
          <cell r="B86" t="str">
            <v>4 Max COURS</v>
          </cell>
          <cell r="C86">
            <v>138.01</v>
          </cell>
          <cell r="D86">
            <v>140</v>
          </cell>
          <cell r="F86">
            <v>138.01</v>
          </cell>
        </row>
        <row r="87">
          <cell r="B87" t="str">
            <v>5 Min COURS</v>
          </cell>
          <cell r="C87">
            <v>138</v>
          </cell>
          <cell r="D87">
            <v>138.01</v>
          </cell>
          <cell r="F87">
            <v>138</v>
          </cell>
        </row>
        <row r="88">
          <cell r="A88" t="str">
            <v>25/10/2010</v>
          </cell>
          <cell r="B88" t="str">
            <v>1 Somme de Quantité</v>
          </cell>
          <cell r="C88">
            <v>20</v>
          </cell>
          <cell r="D88">
            <v>18</v>
          </cell>
          <cell r="F88">
            <v>20</v>
          </cell>
        </row>
        <row r="89">
          <cell r="B89" t="str">
            <v>2 P.R.Moyen</v>
          </cell>
          <cell r="C89">
            <v>138.022</v>
          </cell>
          <cell r="D89">
            <v>138.49667</v>
          </cell>
          <cell r="F89">
            <v>138.02</v>
          </cell>
        </row>
        <row r="90">
          <cell r="B90" t="str">
            <v>3 Capitaux.</v>
          </cell>
          <cell r="C90">
            <v>2760.44</v>
          </cell>
          <cell r="D90">
            <v>2492.94</v>
          </cell>
          <cell r="F90">
            <v>2760.44</v>
          </cell>
        </row>
        <row r="91">
          <cell r="B91" t="str">
            <v>4 Max COURS</v>
          </cell>
          <cell r="C91">
            <v>138.44</v>
          </cell>
          <cell r="D91">
            <v>138.5</v>
          </cell>
          <cell r="F91">
            <v>138.44</v>
          </cell>
        </row>
        <row r="92">
          <cell r="B92" t="str">
            <v>5 Min COURS</v>
          </cell>
          <cell r="C92">
            <v>138</v>
          </cell>
          <cell r="D92">
            <v>138.44</v>
          </cell>
          <cell r="F92">
            <v>138</v>
          </cell>
        </row>
        <row r="93">
          <cell r="A93" t="str">
            <v>26/10/2010</v>
          </cell>
          <cell r="B93" t="str">
            <v>1 Somme de Quantité</v>
          </cell>
          <cell r="C93">
            <v>90</v>
          </cell>
          <cell r="D93">
            <v>62</v>
          </cell>
          <cell r="F93">
            <v>90</v>
          </cell>
        </row>
        <row r="94">
          <cell r="B94" t="str">
            <v>2 P.R.Moyen</v>
          </cell>
          <cell r="C94">
            <v>138.00011</v>
          </cell>
          <cell r="D94">
            <v>138.4921</v>
          </cell>
          <cell r="F94">
            <v>138</v>
          </cell>
        </row>
        <row r="95">
          <cell r="B95" t="str">
            <v>3 Capitaux.</v>
          </cell>
          <cell r="C95">
            <v>12420.01</v>
          </cell>
          <cell r="D95">
            <v>8586.51</v>
          </cell>
          <cell r="F95">
            <v>12420.01</v>
          </cell>
        </row>
        <row r="96">
          <cell r="B96" t="str">
            <v>4 Max COURS</v>
          </cell>
          <cell r="C96">
            <v>138.01</v>
          </cell>
          <cell r="D96">
            <v>138.5</v>
          </cell>
          <cell r="F96">
            <v>138.01</v>
          </cell>
        </row>
        <row r="97">
          <cell r="B97" t="str">
            <v>5 Min COURS</v>
          </cell>
          <cell r="C97">
            <v>138</v>
          </cell>
          <cell r="D97">
            <v>138.01</v>
          </cell>
          <cell r="F97">
            <v>138</v>
          </cell>
        </row>
        <row r="98">
          <cell r="A98" t="str">
            <v>27/10/2010</v>
          </cell>
          <cell r="B98" t="str">
            <v>1 Somme de Quantité</v>
          </cell>
          <cell r="C98">
            <v>80</v>
          </cell>
          <cell r="D98">
            <v>26</v>
          </cell>
          <cell r="F98">
            <v>80</v>
          </cell>
        </row>
        <row r="99">
          <cell r="B99" t="str">
            <v>2 P.R.Moyen</v>
          </cell>
          <cell r="C99">
            <v>137.50625</v>
          </cell>
          <cell r="D99">
            <v>138.48077</v>
          </cell>
          <cell r="F99">
            <v>137.51</v>
          </cell>
        </row>
        <row r="100">
          <cell r="B100" t="str">
            <v>3 Capitaux.</v>
          </cell>
          <cell r="C100">
            <v>11000.5</v>
          </cell>
          <cell r="D100">
            <v>3600.5</v>
          </cell>
          <cell r="F100">
            <v>11000.5</v>
          </cell>
        </row>
        <row r="101">
          <cell r="B101" t="str">
            <v>4 Max COURS</v>
          </cell>
          <cell r="C101">
            <v>138</v>
          </cell>
          <cell r="D101">
            <v>138.5</v>
          </cell>
          <cell r="F101">
            <v>138</v>
          </cell>
        </row>
        <row r="102">
          <cell r="B102" t="str">
            <v>5 Min COURS</v>
          </cell>
          <cell r="C102">
            <v>137.5</v>
          </cell>
          <cell r="D102">
            <v>138</v>
          </cell>
          <cell r="F102">
            <v>137.5</v>
          </cell>
        </row>
        <row r="103">
          <cell r="A103" t="str">
            <v>28/10/2010</v>
          </cell>
          <cell r="B103" t="str">
            <v>1 Somme de Quantité</v>
          </cell>
          <cell r="C103">
            <v>26</v>
          </cell>
          <cell r="D103">
            <v>1</v>
          </cell>
          <cell r="F103">
            <v>26</v>
          </cell>
        </row>
        <row r="104">
          <cell r="B104" t="str">
            <v>2 P.R.Moyen</v>
          </cell>
          <cell r="C104">
            <v>137.86538</v>
          </cell>
          <cell r="D104">
            <v>138.5</v>
          </cell>
          <cell r="F104">
            <v>137.87</v>
          </cell>
        </row>
        <row r="105">
          <cell r="B105" t="str">
            <v>3 Capitaux.</v>
          </cell>
          <cell r="C105">
            <v>3584.5</v>
          </cell>
          <cell r="D105">
            <v>138.5</v>
          </cell>
          <cell r="F105">
            <v>3584.5</v>
          </cell>
        </row>
        <row r="106">
          <cell r="B106" t="str">
            <v>4 Max COURS</v>
          </cell>
          <cell r="C106">
            <v>138.5</v>
          </cell>
          <cell r="D106">
            <v>138.5</v>
          </cell>
          <cell r="F106">
            <v>138.5</v>
          </cell>
        </row>
        <row r="107">
          <cell r="B107" t="str">
            <v>5 Min COURS</v>
          </cell>
          <cell r="C107">
            <v>137.5</v>
          </cell>
          <cell r="D107">
            <v>138.5</v>
          </cell>
          <cell r="F107">
            <v>137.5</v>
          </cell>
        </row>
        <row r="108">
          <cell r="A108" t="str">
            <v>29/10/2010</v>
          </cell>
          <cell r="B108" t="str">
            <v>1 Somme de Quantité</v>
          </cell>
          <cell r="C108">
            <v>87</v>
          </cell>
          <cell r="D108">
            <v>36</v>
          </cell>
          <cell r="F108">
            <v>87</v>
          </cell>
        </row>
        <row r="109">
          <cell r="B109" t="str">
            <v>2 P.R.Moyen</v>
          </cell>
          <cell r="C109">
            <v>138.12644</v>
          </cell>
          <cell r="D109">
            <v>139</v>
          </cell>
          <cell r="F109">
            <v>138.13</v>
          </cell>
        </row>
        <row r="110">
          <cell r="B110" t="str">
            <v>3 Capitaux.</v>
          </cell>
          <cell r="C110">
            <v>12017</v>
          </cell>
          <cell r="D110">
            <v>5004</v>
          </cell>
          <cell r="F110">
            <v>12017</v>
          </cell>
        </row>
        <row r="111">
          <cell r="B111" t="str">
            <v>4 Max COURS</v>
          </cell>
          <cell r="C111">
            <v>139</v>
          </cell>
          <cell r="D111">
            <v>139</v>
          </cell>
          <cell r="F111">
            <v>139</v>
          </cell>
        </row>
        <row r="112">
          <cell r="B112" t="str">
            <v>5 Min COURS</v>
          </cell>
          <cell r="C112">
            <v>138</v>
          </cell>
          <cell r="D112">
            <v>139</v>
          </cell>
          <cell r="F112">
            <v>138</v>
          </cell>
        </row>
        <row r="113">
          <cell r="A113" t="str">
            <v>Total 1 Somme de Quantité</v>
          </cell>
          <cell r="C113">
            <v>1906</v>
          </cell>
          <cell r="D113">
            <v>2887</v>
          </cell>
          <cell r="F113">
            <v>1906</v>
          </cell>
        </row>
        <row r="114">
          <cell r="A114" t="str">
            <v>Total 2 P.R.Moyen</v>
          </cell>
          <cell r="C114">
            <v>134.20042</v>
          </cell>
          <cell r="D114">
            <v>134.93527714285716</v>
          </cell>
          <cell r="F114">
            <v>135.5</v>
          </cell>
        </row>
        <row r="115">
          <cell r="A115" t="str">
            <v>Total 3 Capitaux.</v>
          </cell>
          <cell r="C115">
            <v>258266.26</v>
          </cell>
          <cell r="D115">
            <v>390207.99</v>
          </cell>
          <cell r="F115">
            <v>258266.26</v>
          </cell>
        </row>
        <row r="116">
          <cell r="A116" t="str">
            <v>Total 4 Max COURS</v>
          </cell>
          <cell r="C116">
            <v>139</v>
          </cell>
          <cell r="D116">
            <v>140</v>
          </cell>
          <cell r="F116">
            <v>139</v>
          </cell>
        </row>
        <row r="117">
          <cell r="A117" t="str">
            <v>Total 5 Min COURS</v>
          </cell>
          <cell r="C117">
            <v>130</v>
          </cell>
          <cell r="D117">
            <v>130</v>
          </cell>
          <cell r="F117">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I20" sqref="I20"/>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7" t="s">
        <v>94</v>
      </c>
      <c r="C1" s="168"/>
      <c r="D1" s="168"/>
      <c r="E1" s="168"/>
      <c r="F1" s="168"/>
      <c r="G1" s="168"/>
      <c r="H1" s="168"/>
      <c r="I1" s="168"/>
      <c r="J1" s="168"/>
      <c r="K1" s="168"/>
      <c r="L1" s="169"/>
    </row>
    <row r="2" spans="2:12" s="57" customFormat="1" ht="19.5" customHeight="1" thickBot="1">
      <c r="B2" s="55"/>
      <c r="C2" s="56"/>
      <c r="D2" s="56"/>
      <c r="E2" s="56"/>
      <c r="F2" s="56"/>
      <c r="G2" s="56"/>
      <c r="H2" s="56"/>
      <c r="I2" s="56"/>
      <c r="J2" s="56"/>
      <c r="K2" s="56"/>
      <c r="L2" s="56"/>
    </row>
    <row r="3" spans="2:12" ht="15.75" thickBot="1">
      <c r="B3" s="58" t="s">
        <v>48</v>
      </c>
      <c r="C3" s="58"/>
      <c r="D3" s="58"/>
      <c r="E3" s="173" t="str">
        <f>'[4]Opérations'!$B$4</f>
        <v>CIC CAT.A</v>
      </c>
      <c r="F3" s="174"/>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0" t="s">
        <v>52</v>
      </c>
      <c r="C7" s="171"/>
      <c r="D7" s="171"/>
      <c r="E7" s="171"/>
      <c r="F7" s="171"/>
      <c r="G7" s="171"/>
      <c r="H7" s="171"/>
      <c r="I7" s="171"/>
      <c r="J7" s="171"/>
      <c r="K7" s="171"/>
      <c r="L7" s="172"/>
    </row>
    <row r="8" spans="2:12" s="63" customFormat="1" ht="12" customHeight="1" thickBot="1">
      <c r="B8" s="64"/>
      <c r="C8" s="65"/>
      <c r="D8" s="65"/>
      <c r="E8" s="65"/>
      <c r="F8" s="65"/>
      <c r="G8" s="65"/>
      <c r="H8" s="65"/>
      <c r="I8" s="65"/>
      <c r="J8" s="65"/>
      <c r="K8" s="65"/>
      <c r="L8" s="65"/>
    </row>
    <row r="9" spans="2:12" ht="15.75" customHeight="1" thickBot="1">
      <c r="B9" s="58" t="s">
        <v>53</v>
      </c>
      <c r="C9" s="58"/>
      <c r="D9" s="175">
        <f>'[4]Opérations'!$D$3</f>
        <v>40452</v>
      </c>
      <c r="E9" s="176"/>
      <c r="F9" s="58"/>
      <c r="G9" s="66"/>
      <c r="H9" s="58" t="s">
        <v>2</v>
      </c>
      <c r="I9" s="58"/>
      <c r="J9" s="58"/>
      <c r="K9" s="177" t="s">
        <v>0</v>
      </c>
      <c r="L9" s="178">
        <f>'[1]Résumé Contrats'!$T$1</f>
        <v>1</v>
      </c>
    </row>
    <row r="10" spans="2:12" ht="18" customHeight="1">
      <c r="B10" s="58"/>
      <c r="C10" s="58"/>
      <c r="D10" s="58"/>
      <c r="E10" s="58"/>
      <c r="F10" s="58"/>
      <c r="G10" s="58"/>
      <c r="H10" s="58"/>
      <c r="I10" s="58"/>
      <c r="J10" s="58"/>
      <c r="K10" s="58"/>
      <c r="L10" s="58"/>
    </row>
    <row r="11" spans="2:12" s="67" customFormat="1" ht="20.25" customHeight="1">
      <c r="B11" s="165" t="s">
        <v>12</v>
      </c>
      <c r="C11" s="166"/>
      <c r="D11" s="166"/>
      <c r="E11" s="166"/>
      <c r="F11" s="166"/>
      <c r="G11" s="166"/>
      <c r="H11" s="166"/>
      <c r="I11" s="166"/>
      <c r="J11" s="166"/>
      <c r="K11" s="166"/>
      <c r="L11" s="166"/>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1906</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2887</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5" t="str">
        <f>IF('[4]Opérations'!$B$4="LE TANNEUR","LE TANNEUR &amp; Cie",'[4]Opérations'!$B$4)</f>
        <v>CIC CAT.A</v>
      </c>
      <c r="G1" s="186"/>
      <c r="H1" s="85"/>
      <c r="I1" s="85"/>
      <c r="J1" s="85"/>
      <c r="K1" s="85"/>
      <c r="L1" s="86"/>
    </row>
    <row r="2" spans="1:12" s="87" customFormat="1" ht="21.75" customHeight="1">
      <c r="A2" s="61"/>
      <c r="B2" s="179" t="s">
        <v>68</v>
      </c>
      <c r="C2" s="180"/>
      <c r="D2" s="180"/>
      <c r="E2" s="180"/>
      <c r="F2" s="180"/>
      <c r="G2" s="180"/>
      <c r="H2" s="180"/>
      <c r="I2" s="180"/>
      <c r="J2" s="180"/>
      <c r="K2" s="181"/>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2" t="s">
        <v>74</v>
      </c>
      <c r="C5" s="183"/>
      <c r="D5" s="183"/>
      <c r="E5" s="183"/>
      <c r="F5" s="183"/>
      <c r="G5" s="183"/>
      <c r="H5" s="183"/>
      <c r="I5" s="183"/>
      <c r="J5" s="183"/>
      <c r="K5" s="184"/>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363</v>
      </c>
      <c r="N6" s="156" t="s">
        <v>95</v>
      </c>
    </row>
    <row r="7" spans="1:18" s="87" customFormat="1" ht="14.25">
      <c r="A7" s="54"/>
      <c r="B7" s="98" t="str">
        <f>'[4]Opérations'!$A$8</f>
        <v>01/10/2010</v>
      </c>
      <c r="C7" s="149" t="str">
        <f>'[4]Opérations'!$D$1</f>
        <v>CM-CIC Securities</v>
      </c>
      <c r="D7" s="99" t="s">
        <v>27</v>
      </c>
      <c r="E7" s="151">
        <f>'[4]Opérations'!$F$8</f>
        <v>7</v>
      </c>
      <c r="F7" s="152">
        <f>IF($L$3=0%,'[4]Opérations'!$C$8,'[4]Opérations'!$C$8*$L$3)</f>
        <v>7</v>
      </c>
      <c r="G7" s="153">
        <f>'[4]Opérations'!$F$9</f>
        <v>130</v>
      </c>
      <c r="H7" s="153">
        <f>'[4]Opérations'!$F$11</f>
        <v>130</v>
      </c>
      <c r="I7" s="153">
        <f>'[4]Opérations'!$F$12</f>
        <v>130</v>
      </c>
      <c r="J7" s="153">
        <v>910</v>
      </c>
      <c r="K7" s="99"/>
      <c r="L7" s="61"/>
      <c r="M7" s="87">
        <f>M6</f>
        <v>363</v>
      </c>
      <c r="N7" s="154">
        <v>910</v>
      </c>
      <c r="O7" s="154">
        <f>'[4]Opérations'!$E$10</f>
        <v>0</v>
      </c>
      <c r="P7" s="154">
        <f aca="true" t="shared" si="0" ref="P7:P48">N7+O7</f>
        <v>910</v>
      </c>
      <c r="R7" s="154" t="e">
        <f ca="1">ABS(ROUND(INDIRECT("'[LPdata.xls]"&amp;$N$6&amp;"'!$G"&amp;M7),2))</f>
        <v>#REF!</v>
      </c>
    </row>
    <row r="8" spans="1:18" s="87" customFormat="1" ht="14.25">
      <c r="A8" s="54"/>
      <c r="B8" s="98" t="str">
        <f>'[4]Opérations'!$A$8</f>
        <v>01/10/2010</v>
      </c>
      <c r="C8" s="149" t="str">
        <f>'[4]Opérations'!$D$1</f>
        <v>CM-CIC Securities</v>
      </c>
      <c r="D8" s="99" t="s">
        <v>28</v>
      </c>
      <c r="E8" s="101">
        <f>IF($L$3=0%,'[4]Opérations'!$D$8,'[4]Opérations'!$D$8*$L$3)</f>
        <v>271</v>
      </c>
      <c r="F8" s="101">
        <f>IF($L$3=0%,'[4]Opérations'!$D$8,'[4]Opérations'!$D$8*$L$3)</f>
        <v>271</v>
      </c>
      <c r="G8" s="102">
        <f>'[4]Opérations'!$D$9</f>
        <v>131.5941</v>
      </c>
      <c r="H8" s="102">
        <f>'[4]Opérations'!$D$11</f>
        <v>134.8</v>
      </c>
      <c r="I8" s="102">
        <f>'[4]Opérations'!$D$12</f>
        <v>130</v>
      </c>
      <c r="J8" s="102">
        <v>35662</v>
      </c>
      <c r="K8" s="99"/>
      <c r="L8" s="61"/>
      <c r="M8" s="87">
        <f>M7+1</f>
        <v>364</v>
      </c>
      <c r="N8" s="154">
        <v>35662</v>
      </c>
      <c r="O8" s="154"/>
      <c r="P8" s="154">
        <f t="shared" si="0"/>
        <v>35662</v>
      </c>
      <c r="R8" s="154" t="e">
        <f aca="true" ca="1" t="shared" si="1" ref="R8:R48">ABS(ROUND(INDIRECT("'[LPdata.xls]"&amp;$N$6&amp;"'!$G"&amp;M8),2))</f>
        <v>#REF!</v>
      </c>
    </row>
    <row r="9" spans="1:18" s="87" customFormat="1" ht="14.25">
      <c r="A9" s="54"/>
      <c r="B9" s="98" t="str">
        <f>'[4]Opérations'!$A$13</f>
        <v>04/10/2010</v>
      </c>
      <c r="C9" s="149" t="str">
        <f>'[4]Opérations'!$D$1</f>
        <v>CM-CIC Securities</v>
      </c>
      <c r="D9" s="99" t="s">
        <v>27</v>
      </c>
      <c r="E9" s="152">
        <f>IF($L$3=0%,'[4]Opérations'!$F$13,'[4]Opérations'!$F$13*$L$3)</f>
        <v>50</v>
      </c>
      <c r="F9" s="152">
        <f>IF($L$3=0%,'[4]Opérations'!$C$13,'[4]Opérations'!$C$13*$L$3)</f>
        <v>50</v>
      </c>
      <c r="G9" s="153">
        <f>'[4]Opérations'!$F$14</f>
        <v>130</v>
      </c>
      <c r="H9" s="153">
        <f>'[4]Opérations'!$F$16</f>
        <v>130.01</v>
      </c>
      <c r="I9" s="153">
        <f>'[4]Opérations'!$F$17</f>
        <v>130</v>
      </c>
      <c r="J9" s="153">
        <v>6500.01</v>
      </c>
      <c r="K9" s="99"/>
      <c r="L9" s="61"/>
      <c r="M9" s="87">
        <f aca="true" t="shared" si="2" ref="M9:M46">M8+1</f>
        <v>365</v>
      </c>
      <c r="N9" s="154">
        <v>6500.01</v>
      </c>
      <c r="O9" s="154">
        <f>'[4]Opérations'!$E$15</f>
        <v>0</v>
      </c>
      <c r="P9" s="154">
        <f t="shared" si="0"/>
        <v>6500.01</v>
      </c>
      <c r="R9" s="154" t="e">
        <f ca="1" t="shared" si="1"/>
        <v>#REF!</v>
      </c>
    </row>
    <row r="10" spans="1:18" s="87" customFormat="1" ht="14.25">
      <c r="A10" s="54"/>
      <c r="B10" s="98" t="str">
        <f>'[4]Opérations'!$A$13</f>
        <v>04/10/2010</v>
      </c>
      <c r="C10" s="149" t="str">
        <f>'[4]Opérations'!$D$1</f>
        <v>CM-CIC Securities</v>
      </c>
      <c r="D10" s="99" t="s">
        <v>28</v>
      </c>
      <c r="E10" s="101">
        <f>IF($L$3=0%,'[4]Opérations'!$D$13,'[4]Opérations'!$D$13*$L$3)</f>
        <v>86</v>
      </c>
      <c r="F10" s="101">
        <f>IF($L$3=0%,'[4]Opérations'!$D$13,'[4]Opérations'!$D$13*$L$3)</f>
        <v>86</v>
      </c>
      <c r="G10" s="102">
        <f>'[4]Opérations'!$D$14</f>
        <v>130.09895</v>
      </c>
      <c r="H10" s="102">
        <f>'[4]Opérations'!$D$16</f>
        <v>130.1</v>
      </c>
      <c r="I10" s="102">
        <f>'[4]Opérations'!$D$17</f>
        <v>130.01</v>
      </c>
      <c r="J10" s="102">
        <v>11188.51</v>
      </c>
      <c r="K10" s="99"/>
      <c r="L10" s="61"/>
      <c r="M10" s="87">
        <f t="shared" si="2"/>
        <v>366</v>
      </c>
      <c r="N10" s="154">
        <v>11188.51</v>
      </c>
      <c r="O10" s="154"/>
      <c r="P10" s="154">
        <f t="shared" si="0"/>
        <v>11188.51</v>
      </c>
      <c r="R10" s="154" t="e">
        <f ca="1" t="shared" si="1"/>
        <v>#REF!</v>
      </c>
    </row>
    <row r="11" spans="1:18" s="87" customFormat="1" ht="14.25">
      <c r="A11" s="54"/>
      <c r="B11" s="98" t="str">
        <f>'[4]Opérations'!$A$18</f>
        <v>05/10/2010</v>
      </c>
      <c r="C11" s="149" t="str">
        <f>'[4]Opérations'!$D$1</f>
        <v>CM-CIC Securities</v>
      </c>
      <c r="D11" s="99" t="s">
        <v>27</v>
      </c>
      <c r="E11" s="152">
        <f>IF($L$3=0%,'[4]Opérations'!$F$18,'[4]Opérations'!$F$18*$L$3)</f>
        <v>52</v>
      </c>
      <c r="F11" s="152">
        <f>IF($L$3=0%,'[4]Opérations'!$C$18,'[4]Opérations'!$C$18*$L$3)</f>
        <v>52</v>
      </c>
      <c r="G11" s="153">
        <f>'[4]Opérations'!$F$19</f>
        <v>130.51</v>
      </c>
      <c r="H11" s="153">
        <f>'[4]Opérations'!$F$21</f>
        <v>130.94</v>
      </c>
      <c r="I11" s="153">
        <f>'[4]Opérations'!$F$22</f>
        <v>130.5</v>
      </c>
      <c r="J11" s="153">
        <v>6786.44</v>
      </c>
      <c r="K11" s="99"/>
      <c r="L11" s="61"/>
      <c r="M11" s="87">
        <f t="shared" si="2"/>
        <v>367</v>
      </c>
      <c r="N11" s="154">
        <v>6786.44</v>
      </c>
      <c r="O11" s="154">
        <f>'[4]Opérations'!$E$20</f>
        <v>0</v>
      </c>
      <c r="P11" s="154">
        <f t="shared" si="0"/>
        <v>6786.44</v>
      </c>
      <c r="R11" s="154" t="e">
        <f ca="1" t="shared" si="1"/>
        <v>#REF!</v>
      </c>
    </row>
    <row r="12" spans="1:18" s="87" customFormat="1" ht="14.25">
      <c r="A12" s="54"/>
      <c r="B12" s="98" t="str">
        <f>'[4]Opérations'!$A$18</f>
        <v>05/10/2010</v>
      </c>
      <c r="C12" s="149" t="str">
        <f>'[4]Opérations'!$D$1</f>
        <v>CM-CIC Securities</v>
      </c>
      <c r="D12" s="99" t="s">
        <v>28</v>
      </c>
      <c r="E12" s="101">
        <f>IF($L$3=0%,'[4]Opérations'!$D$18,'[4]Opérations'!$D$18*$L$3)</f>
        <v>8</v>
      </c>
      <c r="F12" s="101">
        <f>IF($L$3=0%,'[4]Opérations'!$D$18,'[4]Opérations'!$D$18*$L$3)</f>
        <v>8</v>
      </c>
      <c r="G12" s="102">
        <f>'[4]Opérations'!$D$19</f>
        <v>130.9925</v>
      </c>
      <c r="H12" s="102">
        <f>'[4]Opérations'!$D$21</f>
        <v>131</v>
      </c>
      <c r="I12" s="102">
        <f>'[4]Opérations'!$D$22</f>
        <v>130.94</v>
      </c>
      <c r="J12" s="102">
        <v>1047.94</v>
      </c>
      <c r="K12" s="99"/>
      <c r="L12" s="61"/>
      <c r="M12" s="87">
        <f t="shared" si="2"/>
        <v>368</v>
      </c>
      <c r="N12" s="154">
        <v>1047.94</v>
      </c>
      <c r="O12" s="154"/>
      <c r="P12" s="154">
        <f t="shared" si="0"/>
        <v>1047.94</v>
      </c>
      <c r="R12" s="154" t="e">
        <f ca="1" t="shared" si="1"/>
        <v>#REF!</v>
      </c>
    </row>
    <row r="13" spans="1:18" s="87" customFormat="1" ht="14.25">
      <c r="A13" s="54"/>
      <c r="B13" s="98" t="str">
        <f>'[4]Opérations'!$A$23</f>
        <v>06/10/2010</v>
      </c>
      <c r="C13" s="149" t="str">
        <f>'[4]Opérations'!$D$1</f>
        <v>CM-CIC Securities</v>
      </c>
      <c r="D13" s="99" t="s">
        <v>27</v>
      </c>
      <c r="E13" s="152">
        <f>IF($L$3=0%,'[4]Opérations'!$F$23,'[4]Opérations'!$F$23*$L$3)</f>
        <v>47</v>
      </c>
      <c r="F13" s="152">
        <f>IF($L$3=0%,'[4]Opérations'!$C$23,'[4]Opérations'!$C$23*$L$3)</f>
        <v>47</v>
      </c>
      <c r="G13" s="153">
        <f>'[4]Opérations'!$F$24</f>
        <v>131</v>
      </c>
      <c r="H13" s="153">
        <f>'[4]Opérations'!$F$26</f>
        <v>131</v>
      </c>
      <c r="I13" s="153">
        <f>'[4]Opérations'!$F$27</f>
        <v>130.99</v>
      </c>
      <c r="J13" s="153">
        <v>6156.99</v>
      </c>
      <c r="K13" s="99"/>
      <c r="L13" s="61"/>
      <c r="M13" s="87">
        <f t="shared" si="2"/>
        <v>369</v>
      </c>
      <c r="N13" s="154">
        <v>6156.99</v>
      </c>
      <c r="O13" s="154">
        <f>'[4]Opérations'!$E$25</f>
        <v>0</v>
      </c>
      <c r="P13" s="154">
        <f t="shared" si="0"/>
        <v>6156.99</v>
      </c>
      <c r="R13" s="154" t="e">
        <f ca="1" t="shared" si="1"/>
        <v>#REF!</v>
      </c>
    </row>
    <row r="14" spans="1:18" s="87" customFormat="1" ht="15" customHeight="1">
      <c r="A14" s="54"/>
      <c r="B14" s="98" t="str">
        <f>'[4]Opérations'!$A$23</f>
        <v>06/10/2010</v>
      </c>
      <c r="C14" s="149" t="str">
        <f>'[4]Opérations'!$D$1</f>
        <v>CM-CIC Securities</v>
      </c>
      <c r="D14" s="99" t="s">
        <v>28</v>
      </c>
      <c r="E14" s="101">
        <f>IF($L$3=0%,'[4]Opérations'!$D$23,'[4]Opérations'!$D$23*$L$3)</f>
        <v>195</v>
      </c>
      <c r="F14" s="101">
        <f>IF($L$3=0%,'[4]Opérations'!$D$23,'[4]Opérations'!$D$23*$L$3)</f>
        <v>195</v>
      </c>
      <c r="G14" s="102">
        <f>'[4]Opérations'!$D$24</f>
        <v>131.562</v>
      </c>
      <c r="H14" s="102">
        <f>'[4]Opérations'!$D$26</f>
        <v>131.9</v>
      </c>
      <c r="I14" s="102">
        <f>'[4]Opérations'!$D$27</f>
        <v>130.99</v>
      </c>
      <c r="J14" s="102">
        <v>25654.59</v>
      </c>
      <c r="K14" s="99"/>
      <c r="L14" s="61"/>
      <c r="M14" s="87">
        <f t="shared" si="2"/>
        <v>370</v>
      </c>
      <c r="N14" s="154">
        <v>25654.59</v>
      </c>
      <c r="O14" s="154"/>
      <c r="P14" s="154">
        <f t="shared" si="0"/>
        <v>25654.59</v>
      </c>
      <c r="R14" s="154" t="e">
        <f ca="1" t="shared" si="1"/>
        <v>#REF!</v>
      </c>
    </row>
    <row r="15" spans="1:18" s="87" customFormat="1" ht="14.25" customHeight="1">
      <c r="A15" s="54"/>
      <c r="B15" s="98" t="str">
        <f>'[4]Opérations'!$A$28</f>
        <v>07/10/2010</v>
      </c>
      <c r="C15" s="149" t="str">
        <f>'[4]Opérations'!$D$1</f>
        <v>CM-CIC Securities</v>
      </c>
      <c r="D15" s="99" t="s">
        <v>27</v>
      </c>
      <c r="E15" s="152">
        <f>IF($L$3=0%,'[4]Opérations'!$F$28,'[4]Opérations'!$F$28*$L$3)</f>
        <v>74</v>
      </c>
      <c r="F15" s="152">
        <f>IF($L$3=0%,'[4]Opérations'!$C$28,'[4]Opérations'!C$28*$L$3)</f>
        <v>74</v>
      </c>
      <c r="G15" s="153">
        <f>'[4]Opérations'!$F$29</f>
        <v>131.01</v>
      </c>
      <c r="H15" s="153">
        <f>'[4]Opérations'!$F$31</f>
        <v>131.98</v>
      </c>
      <c r="I15" s="153">
        <f>'[4]Opérations'!$F$32</f>
        <v>131</v>
      </c>
      <c r="J15" s="153">
        <v>9694.98</v>
      </c>
      <c r="K15" s="99"/>
      <c r="L15" s="61"/>
      <c r="M15" s="87">
        <f t="shared" si="2"/>
        <v>371</v>
      </c>
      <c r="N15" s="154">
        <v>9694.98</v>
      </c>
      <c r="O15" s="154">
        <f>'[4]Opérations'!$E$30</f>
        <v>0</v>
      </c>
      <c r="P15" s="154">
        <f t="shared" si="0"/>
        <v>9694.98</v>
      </c>
      <c r="R15" s="154" t="e">
        <f ca="1" t="shared" si="1"/>
        <v>#REF!</v>
      </c>
    </row>
    <row r="16" spans="1:18" s="110" customFormat="1" ht="14.25" customHeight="1">
      <c r="A16" s="104"/>
      <c r="B16" s="105" t="str">
        <f>'[4]Opérations'!$A$28</f>
        <v>07/10/2010</v>
      </c>
      <c r="C16" s="150" t="str">
        <f>'[4]Opérations'!$D$1</f>
        <v>CM-CIC Securities</v>
      </c>
      <c r="D16" s="106" t="s">
        <v>28</v>
      </c>
      <c r="E16" s="107">
        <f>IF($L$3=0%,'[4]Opérations'!$D$28,'[4]Opérations'!$D$28*$L$3)</f>
        <v>20</v>
      </c>
      <c r="F16" s="107">
        <f>IF($L$3=0%,'[4]Opérations'!$D$28,'[4]Opérations'!$D$28*$L$3)</f>
        <v>20</v>
      </c>
      <c r="G16" s="108">
        <f>'[4]Opérations'!$D$29</f>
        <v>131.144</v>
      </c>
      <c r="H16" s="108">
        <f>'[4]Opérations'!$D$31</f>
        <v>131.98</v>
      </c>
      <c r="I16" s="108">
        <f>'[4]Opérations'!$D$32</f>
        <v>131.1</v>
      </c>
      <c r="J16" s="102">
        <v>2622.88</v>
      </c>
      <c r="K16" s="106"/>
      <c r="L16" s="109"/>
      <c r="M16" s="87">
        <f t="shared" si="2"/>
        <v>372</v>
      </c>
      <c r="N16" s="154">
        <v>2622.88</v>
      </c>
      <c r="O16" s="154"/>
      <c r="P16" s="154">
        <f t="shared" si="0"/>
        <v>2622.88</v>
      </c>
      <c r="R16" s="154" t="e">
        <f ca="1" t="shared" si="1"/>
        <v>#REF!</v>
      </c>
    </row>
    <row r="17" spans="1:18" s="87" customFormat="1" ht="14.25" customHeight="1">
      <c r="A17" s="54"/>
      <c r="B17" s="98" t="str">
        <f>'[4]Opérations'!$A$33</f>
        <v>08/10/2010</v>
      </c>
      <c r="C17" s="149" t="str">
        <f>'[4]Opérations'!$D$1</f>
        <v>CM-CIC Securities</v>
      </c>
      <c r="D17" s="99" t="s">
        <v>27</v>
      </c>
      <c r="E17" s="152">
        <f>IF($L$3=0%,'[4]Opérations'!$F$33,'[4]Opérations'!$F$33*$L$3)</f>
        <v>25</v>
      </c>
      <c r="F17" s="152">
        <f>IF($L$3=0%,'[4]Opérations'!C$33,'[4]Opérations'!C$33*$L$3)</f>
        <v>25</v>
      </c>
      <c r="G17" s="153">
        <f>'[4]Opérations'!$F$34</f>
        <v>131</v>
      </c>
      <c r="H17" s="153">
        <f>'[4]Opérations'!$F$36</f>
        <v>131.11</v>
      </c>
      <c r="I17" s="153">
        <f>'[4]Opérations'!$F$37</f>
        <v>131</v>
      </c>
      <c r="J17" s="153">
        <v>3275.11</v>
      </c>
      <c r="K17" s="99"/>
      <c r="L17" s="61"/>
      <c r="M17" s="87">
        <f t="shared" si="2"/>
        <v>373</v>
      </c>
      <c r="N17" s="154">
        <v>3275.11</v>
      </c>
      <c r="O17" s="154">
        <f>'[4]Opérations'!$E$35</f>
        <v>0</v>
      </c>
      <c r="P17" s="154">
        <f t="shared" si="0"/>
        <v>3275.11</v>
      </c>
      <c r="R17" s="154" t="e">
        <f ca="1" t="shared" si="1"/>
        <v>#REF!</v>
      </c>
    </row>
    <row r="18" spans="1:18" s="87" customFormat="1" ht="14.25" customHeight="1">
      <c r="A18" s="54"/>
      <c r="B18" s="98" t="str">
        <f>'[4]Opérations'!$A$33</f>
        <v>08/10/2010</v>
      </c>
      <c r="C18" s="149" t="str">
        <f>'[4]Opérations'!$D$1</f>
        <v>CM-CIC Securities</v>
      </c>
      <c r="D18" s="99" t="s">
        <v>28</v>
      </c>
      <c r="E18" s="101">
        <f>IF($L$3=0%,'[4]Opérations'!$D$33,'[4]Opérations'!$D$33*$L$3)</f>
        <v>111</v>
      </c>
      <c r="F18" s="101">
        <f>IF($L$3=0%,'[4]Opérations'!$D$33,'[4]Opérations'!$D$33*$L$3)</f>
        <v>111</v>
      </c>
      <c r="G18" s="102">
        <f>'[4]Opérations'!$D$34</f>
        <v>131.49649</v>
      </c>
      <c r="H18" s="102">
        <f>'[4]Opérations'!$D$36</f>
        <v>131.5</v>
      </c>
      <c r="I18" s="102">
        <f>'[4]Opérations'!$D$37</f>
        <v>131.11</v>
      </c>
      <c r="J18" s="102">
        <v>14596.11</v>
      </c>
      <c r="K18" s="99"/>
      <c r="L18" s="61"/>
      <c r="M18" s="87">
        <f t="shared" si="2"/>
        <v>374</v>
      </c>
      <c r="N18" s="154">
        <v>14596.11</v>
      </c>
      <c r="O18" s="154"/>
      <c r="P18" s="154">
        <f t="shared" si="0"/>
        <v>14596.11</v>
      </c>
      <c r="R18" s="154" t="e">
        <f ca="1" t="shared" si="1"/>
        <v>#REF!</v>
      </c>
    </row>
    <row r="19" spans="1:18" s="87" customFormat="1" ht="14.25" customHeight="1">
      <c r="A19" s="54"/>
      <c r="B19" s="98" t="str">
        <f>'[4]Opérations'!$A$38</f>
        <v>11/10/2010</v>
      </c>
      <c r="C19" s="149" t="str">
        <f>'[4]Opérations'!$D$1</f>
        <v>CM-CIC Securities</v>
      </c>
      <c r="D19" s="99" t="s">
        <v>27</v>
      </c>
      <c r="E19" s="152">
        <f>IF($L$3=0%,'[4]Opérations'!$F$38,'[4]Opérations'!$F$38*$L$3)</f>
        <v>199</v>
      </c>
      <c r="F19" s="152">
        <f>IF($L$3=0%,'[4]Opérations'!$C$38,'[4]Opérations'!$C$38*$L$3)</f>
        <v>199</v>
      </c>
      <c r="G19" s="153">
        <f>'[4]Opérations'!$F$39</f>
        <v>130.56</v>
      </c>
      <c r="H19" s="153">
        <f>'[4]Opérations'!$F$41</f>
        <v>131.5</v>
      </c>
      <c r="I19" s="153">
        <f>'[4]Opérations'!$F$42</f>
        <v>130</v>
      </c>
      <c r="J19" s="153">
        <v>25981.5</v>
      </c>
      <c r="K19" s="99"/>
      <c r="L19" s="61"/>
      <c r="M19" s="87">
        <f t="shared" si="2"/>
        <v>375</v>
      </c>
      <c r="N19" s="154">
        <v>25981.5</v>
      </c>
      <c r="O19" s="154">
        <f>'[4]Opérations'!$E$40</f>
        <v>0</v>
      </c>
      <c r="P19" s="154">
        <f t="shared" si="0"/>
        <v>25981.5</v>
      </c>
      <c r="R19" s="154" t="e">
        <f ca="1" t="shared" si="1"/>
        <v>#REF!</v>
      </c>
    </row>
    <row r="20" spans="1:18" s="87" customFormat="1" ht="14.25">
      <c r="A20" s="54"/>
      <c r="B20" s="98" t="str">
        <f>'[4]Opérations'!$A$38</f>
        <v>11/10/2010</v>
      </c>
      <c r="C20" s="149" t="str">
        <f>'[4]Opérations'!$D$1</f>
        <v>CM-CIC Securities</v>
      </c>
      <c r="D20" s="99" t="s">
        <v>28</v>
      </c>
      <c r="E20" s="101">
        <f>IF($L$3=0%,'[4]Opérations'!$D$38,'[4]Opérations'!$D$38*$L$3)</f>
        <v>1</v>
      </c>
      <c r="F20" s="101">
        <f>IF($L$3=0%,'[4]Opérations'!$D$38,'[4]Opérations'!$D$38*$L$3)</f>
        <v>1</v>
      </c>
      <c r="G20" s="102">
        <f>'[4]Opérations'!$D$39</f>
        <v>131.5</v>
      </c>
      <c r="H20" s="102">
        <f>'[4]Opérations'!$D$41</f>
        <v>131.5</v>
      </c>
      <c r="I20" s="102">
        <f>'[4]Opérations'!$D$42</f>
        <v>131.5</v>
      </c>
      <c r="J20" s="102">
        <v>131.5</v>
      </c>
      <c r="K20" s="99"/>
      <c r="L20" s="61"/>
      <c r="M20" s="87">
        <f t="shared" si="2"/>
        <v>376</v>
      </c>
      <c r="N20" s="154">
        <v>131.5</v>
      </c>
      <c r="O20" s="154"/>
      <c r="P20" s="154">
        <f t="shared" si="0"/>
        <v>131.5</v>
      </c>
      <c r="R20" s="154" t="e">
        <f ca="1" t="shared" si="1"/>
        <v>#REF!</v>
      </c>
    </row>
    <row r="21" spans="1:18" s="87" customFormat="1" ht="14.25">
      <c r="A21" s="54"/>
      <c r="B21" s="98" t="str">
        <f>'[4]Opérations'!$A$43</f>
        <v>12/10/2010</v>
      </c>
      <c r="C21" s="149" t="str">
        <f>'[4]Opérations'!$D$1</f>
        <v>CM-CIC Securities</v>
      </c>
      <c r="D21" s="99" t="s">
        <v>27</v>
      </c>
      <c r="E21" s="152">
        <f>IF($L$3=0%,'[4]Opérations'!$F$43,'[4]Opérations'!$F$43*$L$3)</f>
        <v>91</v>
      </c>
      <c r="F21" s="152">
        <f>IF($L$3=0%,'[4]Opérations'!$C$43,'[4]Opérations'!$C$43*$L$3)</f>
        <v>91</v>
      </c>
      <c r="G21" s="153">
        <f>'[4]Opérations'!$F$44</f>
        <v>130</v>
      </c>
      <c r="H21" s="153">
        <f>'[4]Opérations'!$F$46</f>
        <v>130.01</v>
      </c>
      <c r="I21" s="153">
        <f>'[4]Opérations'!$F$47</f>
        <v>130</v>
      </c>
      <c r="J21" s="153">
        <v>11830.01</v>
      </c>
      <c r="K21" s="99"/>
      <c r="L21" s="61"/>
      <c r="M21" s="87">
        <f t="shared" si="2"/>
        <v>377</v>
      </c>
      <c r="N21" s="154">
        <v>11830.01</v>
      </c>
      <c r="O21" s="154">
        <f>'[4]Opérations'!$E$45</f>
        <v>0</v>
      </c>
      <c r="P21" s="154">
        <f t="shared" si="0"/>
        <v>11830.01</v>
      </c>
      <c r="R21" s="154" t="e">
        <f ca="1" t="shared" si="1"/>
        <v>#REF!</v>
      </c>
    </row>
    <row r="22" spans="1:18" s="87" customFormat="1" ht="14.25">
      <c r="A22" s="54"/>
      <c r="B22" s="98" t="str">
        <f>'[4]Opérations'!$A$43</f>
        <v>12/10/2010</v>
      </c>
      <c r="C22" s="149" t="str">
        <f>'[4]Opérations'!$D$1</f>
        <v>CM-CIC Securities</v>
      </c>
      <c r="D22" s="99" t="s">
        <v>28</v>
      </c>
      <c r="E22" s="101">
        <f>IF($L$3=0%,'[4]Opérations'!$D$43,'[4]Opérations'!$D$43*$L$3)</f>
        <v>1</v>
      </c>
      <c r="F22" s="101">
        <f>IF($L$3=0%,'[4]Opérations'!$D$43,'[4]Opérations'!$D$43*$L$3)</f>
        <v>1</v>
      </c>
      <c r="G22" s="102">
        <f>'[4]Opérations'!$D$44</f>
        <v>130.01</v>
      </c>
      <c r="H22" s="102">
        <f>'[4]Opérations'!$D$46</f>
        <v>130.01</v>
      </c>
      <c r="I22" s="102">
        <f>'[4]Opérations'!$D$47</f>
        <v>130.01</v>
      </c>
      <c r="J22" s="102">
        <v>130.01</v>
      </c>
      <c r="K22" s="99"/>
      <c r="L22" s="61"/>
      <c r="M22" s="87">
        <f t="shared" si="2"/>
        <v>378</v>
      </c>
      <c r="N22" s="154">
        <v>130.01</v>
      </c>
      <c r="O22" s="154"/>
      <c r="P22" s="154">
        <f t="shared" si="0"/>
        <v>130.01</v>
      </c>
      <c r="R22" s="154" t="e">
        <f ca="1" t="shared" si="1"/>
        <v>#REF!</v>
      </c>
    </row>
    <row r="23" spans="1:18" s="87" customFormat="1" ht="14.25">
      <c r="A23" s="54"/>
      <c r="B23" s="98" t="str">
        <f>'[4]Opérations'!$A$48</f>
        <v>13/10/2010</v>
      </c>
      <c r="C23" s="149" t="str">
        <f>'[4]Opérations'!$D$1</f>
        <v>CM-CIC Securities</v>
      </c>
      <c r="D23" s="99" t="s">
        <v>27</v>
      </c>
      <c r="E23" s="152">
        <f>IF($L$3=0%,'[4]Opérations'!$F$48,'[4]Opérations'!$F$48*$L$3)</f>
        <v>18</v>
      </c>
      <c r="F23" s="152">
        <f>IF($L$3=0%,'[4]Opérations'!$C$48,'[4]Opérations'!$C$48*$L$3)</f>
        <v>18</v>
      </c>
      <c r="G23" s="153">
        <f>'[4]Opérations'!$F$49</f>
        <v>133.31</v>
      </c>
      <c r="H23" s="153">
        <f>'[4]Opérations'!$F$51</f>
        <v>133.5</v>
      </c>
      <c r="I23" s="153">
        <f>'[4]Opérations'!$F$52</f>
        <v>130.01</v>
      </c>
      <c r="J23" s="153">
        <v>2399.51</v>
      </c>
      <c r="K23" s="99"/>
      <c r="L23" s="61"/>
      <c r="M23" s="87">
        <f t="shared" si="2"/>
        <v>379</v>
      </c>
      <c r="N23" s="154">
        <v>2399.51</v>
      </c>
      <c r="O23" s="154">
        <f>'[4]Opérations'!$E$50</f>
        <v>0</v>
      </c>
      <c r="P23" s="154">
        <f t="shared" si="0"/>
        <v>2399.51</v>
      </c>
      <c r="R23" s="154" t="e">
        <f ca="1" t="shared" si="1"/>
        <v>#REF!</v>
      </c>
    </row>
    <row r="24" spans="1:18" s="87" customFormat="1" ht="14.25">
      <c r="A24" s="54"/>
      <c r="B24" s="98" t="str">
        <f>'[4]Opérations'!$A$48</f>
        <v>13/10/2010</v>
      </c>
      <c r="C24" s="149" t="str">
        <f>'[4]Opérations'!$D$1</f>
        <v>CM-CIC Securities</v>
      </c>
      <c r="D24" s="99" t="s">
        <v>28</v>
      </c>
      <c r="E24" s="101">
        <f>IF($L$3=0%,'[4]Opérations'!$D$48,'[4]Opérations'!$D$48*$L$3)</f>
        <v>720</v>
      </c>
      <c r="F24" s="101">
        <f>IF($L$3=0%,'[4]Opérations'!$D$48,'[4]Opérations'!$D$48*$L$3)</f>
        <v>720</v>
      </c>
      <c r="G24" s="102">
        <f>'[4]Opérations'!$D$49</f>
        <v>133.94317</v>
      </c>
      <c r="H24" s="102">
        <f>'[4]Opérations'!$D$51</f>
        <v>135</v>
      </c>
      <c r="I24" s="102">
        <f>'[4]Opérations'!$D$52</f>
        <v>130.01</v>
      </c>
      <c r="J24" s="102">
        <v>96439.08</v>
      </c>
      <c r="K24" s="99"/>
      <c r="L24" s="61"/>
      <c r="M24" s="87">
        <f t="shared" si="2"/>
        <v>380</v>
      </c>
      <c r="N24" s="154">
        <v>96439.08</v>
      </c>
      <c r="O24" s="154"/>
      <c r="P24" s="154">
        <f t="shared" si="0"/>
        <v>96439.08</v>
      </c>
      <c r="R24" s="154" t="e">
        <f ca="1" t="shared" si="1"/>
        <v>#REF!</v>
      </c>
    </row>
    <row r="25" spans="1:18" s="87" customFormat="1" ht="14.25">
      <c r="A25" s="54"/>
      <c r="B25" s="98" t="str">
        <f>'[4]Opérations'!$A$53</f>
        <v>14/10/2010</v>
      </c>
      <c r="C25" s="149" t="str">
        <f>'[4]Opérations'!$D$1</f>
        <v>CM-CIC Securities</v>
      </c>
      <c r="D25" s="99" t="s">
        <v>27</v>
      </c>
      <c r="E25" s="152">
        <f>IF($L$3=0%,'[4]Opérations'!$F$53,'[4]Opérations'!$F$53*$L$3)</f>
        <v>36</v>
      </c>
      <c r="F25" s="152">
        <f>IF($L$3=0%,'[4]Opérations'!$C$53,'[4]Opérations'!$C$53*$L$3)</f>
        <v>36</v>
      </c>
      <c r="G25" s="153">
        <f>'[4]Opérations'!$F$54</f>
        <v>134.62</v>
      </c>
      <c r="H25" s="153">
        <f>'[4]Opérations'!$F$56</f>
        <v>135</v>
      </c>
      <c r="I25" s="153">
        <f>'[4]Opérations'!$F$57</f>
        <v>134.5</v>
      </c>
      <c r="J25" s="153">
        <v>4846.26</v>
      </c>
      <c r="K25" s="99"/>
      <c r="L25" s="61"/>
      <c r="M25" s="87">
        <f t="shared" si="2"/>
        <v>381</v>
      </c>
      <c r="N25" s="154">
        <v>4846.26</v>
      </c>
      <c r="O25" s="154">
        <f>'[4]Opérations'!$E$55</f>
        <v>0</v>
      </c>
      <c r="P25" s="154">
        <f t="shared" si="0"/>
        <v>4846.26</v>
      </c>
      <c r="R25" s="154" t="e">
        <f ca="1" t="shared" si="1"/>
        <v>#REF!</v>
      </c>
    </row>
    <row r="26" spans="1:18" s="87" customFormat="1" ht="14.25">
      <c r="A26" s="54"/>
      <c r="B26" s="98" t="str">
        <f>'[4]Opérations'!$A$53</f>
        <v>14/10/2010</v>
      </c>
      <c r="C26" s="149" t="str">
        <f>'[4]Opérations'!$D$1</f>
        <v>CM-CIC Securities</v>
      </c>
      <c r="D26" s="99" t="s">
        <v>28</v>
      </c>
      <c r="E26" s="101">
        <f>IF($L$3=0%,'[4]Opérations'!$D$53,'[4]Opérations'!$D$53*$L$3)</f>
        <v>308</v>
      </c>
      <c r="F26" s="101">
        <f>IF($L$3=0%,'[4]Opérations'!$D$53,'[4]Opérations'!$D$53*$L$3)</f>
        <v>308</v>
      </c>
      <c r="G26" s="102">
        <f>'[4]Opérations'!$D$54</f>
        <v>134.99997</v>
      </c>
      <c r="H26" s="102">
        <f>'[4]Opérations'!$D$56</f>
        <v>135</v>
      </c>
      <c r="I26" s="102">
        <f>'[4]Opérations'!$D$57</f>
        <v>134.99</v>
      </c>
      <c r="J26" s="102">
        <v>41579.99</v>
      </c>
      <c r="K26" s="99"/>
      <c r="L26" s="61"/>
      <c r="M26" s="87">
        <f t="shared" si="2"/>
        <v>382</v>
      </c>
      <c r="N26" s="154">
        <v>41579.99</v>
      </c>
      <c r="O26" s="154"/>
      <c r="P26" s="154">
        <f t="shared" si="0"/>
        <v>41579.99</v>
      </c>
      <c r="R26" s="154" t="e">
        <f ca="1" t="shared" si="1"/>
        <v>#REF!</v>
      </c>
    </row>
    <row r="27" spans="1:18" s="87" customFormat="1" ht="14.25">
      <c r="A27" s="54"/>
      <c r="B27" s="98" t="str">
        <f>'[4]Opérations'!$A$58</f>
        <v>15/10/2010</v>
      </c>
      <c r="C27" s="149" t="str">
        <f>'[4]Opérations'!$D$1</f>
        <v>CM-CIC Securities</v>
      </c>
      <c r="D27" s="99" t="s">
        <v>27</v>
      </c>
      <c r="E27" s="152">
        <f>IF($L$3=0%,'[4]Opérations'!$F$58,'[4]Opérations'!$F$58*$L$3)</f>
        <v>43</v>
      </c>
      <c r="F27" s="152">
        <f>IF($L$3=0%,'[4]Opérations'!$C$58,'[4]Opérations'!$C$58*$L$3)</f>
        <v>43</v>
      </c>
      <c r="G27" s="153">
        <f>'[4]Opérations'!$F$59</f>
        <v>134.24</v>
      </c>
      <c r="H27" s="153">
        <f>'[4]Opérations'!$F$61</f>
        <v>134.51</v>
      </c>
      <c r="I27" s="153">
        <f>'[4]Opérations'!$F$62</f>
        <v>134</v>
      </c>
      <c r="J27" s="153">
        <v>5772.51</v>
      </c>
      <c r="K27" s="99"/>
      <c r="L27" s="61"/>
      <c r="M27" s="87">
        <f t="shared" si="2"/>
        <v>383</v>
      </c>
      <c r="N27" s="154">
        <v>5772.51</v>
      </c>
      <c r="O27" s="154">
        <f>'[4]Opérations'!$E$60</f>
        <v>0</v>
      </c>
      <c r="P27" s="154">
        <f t="shared" si="0"/>
        <v>5772.51</v>
      </c>
      <c r="R27" s="154" t="e">
        <f ca="1" t="shared" si="1"/>
        <v>#REF!</v>
      </c>
    </row>
    <row r="28" spans="1:18" s="87" customFormat="1" ht="14.25">
      <c r="A28" s="54"/>
      <c r="B28" s="98" t="str">
        <f>'[4]Opérations'!$A$58</f>
        <v>15/10/2010</v>
      </c>
      <c r="C28" s="149" t="str">
        <f>'[4]Opérations'!$D$1</f>
        <v>CM-CIC Securities</v>
      </c>
      <c r="D28" s="99" t="s">
        <v>28</v>
      </c>
      <c r="E28" s="101">
        <f>IF($L$3=0%,'[4]Opérations'!$D$58,'[4]Opérations'!$D$58*$L$3)</f>
        <v>29</v>
      </c>
      <c r="F28" s="101">
        <f>IF($L$3=0%,'[4]Opérations'!$D$58,'[4]Opérations'!$D$58*$L$3)</f>
        <v>29</v>
      </c>
      <c r="G28" s="102">
        <f>'[4]Opérations'!$D$59</f>
        <v>135.46586</v>
      </c>
      <c r="H28" s="102">
        <f>'[4]Opérations'!$D$61</f>
        <v>135.5</v>
      </c>
      <c r="I28" s="102">
        <f>'[4]Opérations'!$D$62</f>
        <v>134.51</v>
      </c>
      <c r="J28" s="102">
        <v>3928.51</v>
      </c>
      <c r="K28" s="99"/>
      <c r="L28" s="61"/>
      <c r="M28" s="87">
        <f t="shared" si="2"/>
        <v>384</v>
      </c>
      <c r="N28" s="154">
        <v>3928.51</v>
      </c>
      <c r="O28" s="154"/>
      <c r="P28" s="154">
        <f t="shared" si="0"/>
        <v>3928.51</v>
      </c>
      <c r="R28" s="154" t="e">
        <f ca="1" t="shared" si="1"/>
        <v>#REF!</v>
      </c>
    </row>
    <row r="29" spans="1:18" s="87" customFormat="1" ht="14.25">
      <c r="A29" s="54"/>
      <c r="B29" s="98" t="str">
        <f>'[4]Opérations'!$A$63</f>
        <v>18/10/2010</v>
      </c>
      <c r="C29" s="149" t="str">
        <f>'[4]Opérations'!$D$1</f>
        <v>CM-CIC Securities</v>
      </c>
      <c r="D29" s="99" t="s">
        <v>27</v>
      </c>
      <c r="E29" s="152">
        <f>IF($L$3=0%,'[4]Opérations'!$F$63,'[4]Opérations'!$F$63*$L$3)</f>
        <v>62</v>
      </c>
      <c r="F29" s="152">
        <f>IF($L$3=0%,'[4]Opérations'!$C$63,'[4]Opérations'!$C$63*$L$3)</f>
        <v>62</v>
      </c>
      <c r="G29" s="153">
        <f>'[4]Opérations'!$F$64</f>
        <v>133.61</v>
      </c>
      <c r="H29" s="153">
        <f>'[4]Opérations'!$F$66</f>
        <v>134</v>
      </c>
      <c r="I29" s="153">
        <f>'[4]Opérations'!$F$67</f>
        <v>133.5</v>
      </c>
      <c r="J29" s="153">
        <v>8284</v>
      </c>
      <c r="K29" s="99"/>
      <c r="L29" s="61"/>
      <c r="M29" s="87">
        <f t="shared" si="2"/>
        <v>385</v>
      </c>
      <c r="N29" s="154">
        <v>8284</v>
      </c>
      <c r="O29" s="154">
        <f>'[4]Opérations'!$E$65</f>
        <v>0</v>
      </c>
      <c r="P29" s="154">
        <f t="shared" si="0"/>
        <v>8284</v>
      </c>
      <c r="R29" s="154" t="e">
        <f ca="1" t="shared" si="1"/>
        <v>#REF!</v>
      </c>
    </row>
    <row r="30" spans="1:18" s="87" customFormat="1" ht="14.25">
      <c r="A30" s="54"/>
      <c r="B30" s="98" t="str">
        <f>'[4]Opérations'!$A$63</f>
        <v>18/10/2010</v>
      </c>
      <c r="C30" s="149" t="str">
        <f>'[4]Opérations'!$D$1</f>
        <v>CM-CIC Securities</v>
      </c>
      <c r="D30" s="99" t="s">
        <v>28</v>
      </c>
      <c r="E30" s="101">
        <f>IF($L$3=0%,'[4]Opérations'!$D$63,'[4]Opérations'!$D$63*$L$3)</f>
        <v>22</v>
      </c>
      <c r="F30" s="101">
        <f>IF($L$3=0%,'[4]Opérations'!$D$63,'[4]Opérations'!$D$63*$L$3)</f>
        <v>22</v>
      </c>
      <c r="G30" s="102">
        <f>'[4]Opérations'!$D$64</f>
        <v>134.95455</v>
      </c>
      <c r="H30" s="102">
        <f>'[4]Opérations'!$D$66</f>
        <v>135</v>
      </c>
      <c r="I30" s="102">
        <f>'[4]Opérations'!$D$67</f>
        <v>134</v>
      </c>
      <c r="J30" s="102">
        <v>2969</v>
      </c>
      <c r="K30" s="99"/>
      <c r="L30" s="61"/>
      <c r="M30" s="87">
        <f t="shared" si="2"/>
        <v>386</v>
      </c>
      <c r="N30" s="154">
        <v>2969</v>
      </c>
      <c r="O30" s="154"/>
      <c r="P30" s="154">
        <f t="shared" si="0"/>
        <v>2969</v>
      </c>
      <c r="R30" s="154" t="e">
        <f ca="1" t="shared" si="1"/>
        <v>#REF!</v>
      </c>
    </row>
    <row r="31" spans="1:18" s="87" customFormat="1" ht="14.25">
      <c r="A31" s="54"/>
      <c r="B31" s="98" t="str">
        <f>'[4]Opérations'!$A$68</f>
        <v>19/10/2010</v>
      </c>
      <c r="C31" s="149" t="str">
        <f>'[4]Opérations'!$D$1</f>
        <v>CM-CIC Securities</v>
      </c>
      <c r="D31" s="99" t="s">
        <v>27</v>
      </c>
      <c r="E31" s="152">
        <f>IF($L$3=0%,'[4]Opérations'!$F$68,'[4]Opérations'!$F$68*$L$3)</f>
        <v>1</v>
      </c>
      <c r="F31" s="152">
        <f>IF($L$3=0%,'[4]Opérations'!$C$68,'[4]Opérations'!$C$68*$L$3)</f>
        <v>1</v>
      </c>
      <c r="G31" s="153">
        <f>'[4]Opérations'!$F$69</f>
        <v>134.99</v>
      </c>
      <c r="H31" s="153">
        <f>'[4]Opérations'!$F$71</f>
        <v>134.99</v>
      </c>
      <c r="I31" s="153">
        <f>'[4]Opérations'!$F$72</f>
        <v>134.99</v>
      </c>
      <c r="J31" s="153">
        <v>134.99</v>
      </c>
      <c r="K31" s="99"/>
      <c r="L31" s="61"/>
      <c r="M31" s="87">
        <f t="shared" si="2"/>
        <v>387</v>
      </c>
      <c r="N31" s="154">
        <v>134.99</v>
      </c>
      <c r="O31" s="154">
        <f>'[4]Opérations'!$E$70</f>
        <v>0</v>
      </c>
      <c r="P31" s="154">
        <f t="shared" si="0"/>
        <v>134.99</v>
      </c>
      <c r="R31" s="154" t="e">
        <f ca="1" t="shared" si="1"/>
        <v>#REF!</v>
      </c>
    </row>
    <row r="32" spans="1:18" s="87" customFormat="1" ht="14.25">
      <c r="A32" s="54"/>
      <c r="B32" s="98" t="str">
        <f>'[4]Opérations'!$A$68</f>
        <v>19/10/2010</v>
      </c>
      <c r="C32" s="149" t="str">
        <f>'[4]Opérations'!$D$1</f>
        <v>CM-CIC Securities</v>
      </c>
      <c r="D32" s="99" t="s">
        <v>28</v>
      </c>
      <c r="E32" s="101">
        <f>IF($L$3=0%,'[4]Opérations'!$D$68,'[4]Opérations'!$D$68*$L$3)</f>
        <v>350</v>
      </c>
      <c r="F32" s="101">
        <f>IF($L$3=0%,'[4]Opérations'!$D$68,'[4]Opérations'!$D$68*$L$3)</f>
        <v>350</v>
      </c>
      <c r="G32" s="102">
        <f>'[4]Opérations'!$D$69</f>
        <v>137.95549</v>
      </c>
      <c r="H32" s="102">
        <f>'[4]Opérations'!$D$71</f>
        <v>140</v>
      </c>
      <c r="I32" s="102">
        <f>'[4]Opérations'!$D$72</f>
        <v>134.99</v>
      </c>
      <c r="J32" s="102">
        <v>48284.42</v>
      </c>
      <c r="K32" s="99"/>
      <c r="L32" s="61"/>
      <c r="M32" s="87">
        <f t="shared" si="2"/>
        <v>388</v>
      </c>
      <c r="N32" s="154">
        <v>48284.42</v>
      </c>
      <c r="O32" s="154"/>
      <c r="P32" s="154">
        <f t="shared" si="0"/>
        <v>48284.42</v>
      </c>
      <c r="R32" s="154" t="e">
        <f ca="1" t="shared" si="1"/>
        <v>#REF!</v>
      </c>
    </row>
    <row r="33" spans="1:18" s="87" customFormat="1" ht="14.25">
      <c r="A33" s="54"/>
      <c r="B33" s="98" t="str">
        <f>'[4]Opérations'!$A$73</f>
        <v>20/10/2010</v>
      </c>
      <c r="C33" s="149" t="str">
        <f>'[4]Opérations'!$D$1</f>
        <v>CM-CIC Securities</v>
      </c>
      <c r="D33" s="99" t="s">
        <v>27</v>
      </c>
      <c r="E33" s="151">
        <f>'[4]Opérations'!$F$73</f>
        <v>76</v>
      </c>
      <c r="F33" s="152">
        <f>IF($L$3=0%,'[4]Opérations'!$C$73,'[4]Opérations'!$C$73*$L$3)</f>
        <v>76</v>
      </c>
      <c r="G33" s="153">
        <f>'[4]Opérations'!$F$74</f>
        <v>137.83</v>
      </c>
      <c r="H33" s="153">
        <f>'[4]Opérations'!$F$76</f>
        <v>138.5</v>
      </c>
      <c r="I33" s="153">
        <f>'[4]Opérations'!$F$77</f>
        <v>137.5</v>
      </c>
      <c r="J33" s="153">
        <v>10475</v>
      </c>
      <c r="K33" s="99"/>
      <c r="L33" s="61"/>
      <c r="M33" s="87">
        <f t="shared" si="2"/>
        <v>389</v>
      </c>
      <c r="N33" s="154">
        <v>10475</v>
      </c>
      <c r="O33" s="154">
        <f>'[4]Opérations'!$E$75</f>
        <v>0</v>
      </c>
      <c r="P33" s="154">
        <f t="shared" si="0"/>
        <v>10475</v>
      </c>
      <c r="R33" s="154" t="e">
        <f ca="1" t="shared" si="1"/>
        <v>#REF!</v>
      </c>
    </row>
    <row r="34" spans="1:18" s="87" customFormat="1" ht="14.25">
      <c r="A34" s="54"/>
      <c r="B34" s="98" t="str">
        <f>'[4]Opérations'!$A$73</f>
        <v>20/10/2010</v>
      </c>
      <c r="C34" s="149" t="str">
        <f>'[4]Opérations'!$D$1</f>
        <v>CM-CIC Securities</v>
      </c>
      <c r="D34" s="99" t="s">
        <v>28</v>
      </c>
      <c r="E34" s="101">
        <f>IF($L$3=0%,'[4]Opérations'!$D$73,'[4]Opérations'!$D$73*$L$3)</f>
        <v>8</v>
      </c>
      <c r="F34" s="101">
        <f>IF($L$3=0%,'[4]Opérations'!$D$73,'[4]Opérations'!$D$73*$L$3)</f>
        <v>8</v>
      </c>
      <c r="G34" s="102">
        <f>'[4]Opérations'!$D$74</f>
        <v>137.9375</v>
      </c>
      <c r="H34" s="102">
        <f>'[4]Opérations'!$D$76</f>
        <v>138</v>
      </c>
      <c r="I34" s="102">
        <f>'[4]Opérations'!$D$77</f>
        <v>137.5</v>
      </c>
      <c r="J34" s="102">
        <v>1103.5</v>
      </c>
      <c r="K34" s="99"/>
      <c r="L34" s="61"/>
      <c r="M34" s="87">
        <f t="shared" si="2"/>
        <v>390</v>
      </c>
      <c r="N34" s="154">
        <v>1103.5</v>
      </c>
      <c r="O34" s="154"/>
      <c r="P34" s="154">
        <f t="shared" si="0"/>
        <v>1103.5</v>
      </c>
      <c r="R34" s="154" t="e">
        <f ca="1" t="shared" si="1"/>
        <v>#REF!</v>
      </c>
    </row>
    <row r="35" spans="1:18" s="87" customFormat="1" ht="14.25">
      <c r="A35" s="54"/>
      <c r="B35" s="98" t="str">
        <f>'[4]Opérations'!$A$78</f>
        <v>21/10/2010</v>
      </c>
      <c r="C35" s="149" t="str">
        <f>'[4]Opérations'!$D$1</f>
        <v>CM-CIC Securities</v>
      </c>
      <c r="D35" s="99" t="s">
        <v>27</v>
      </c>
      <c r="E35" s="151">
        <f>'[4]Opérations'!$F$78</f>
        <v>347</v>
      </c>
      <c r="F35" s="152">
        <f>IF($L$3=0%,'[4]Opérations'!$C$78,'[4]Opérations'!$C$78*$L$3)</f>
        <v>347</v>
      </c>
      <c r="G35" s="153">
        <f>'[4]Opérations'!$F$79</f>
        <v>138</v>
      </c>
      <c r="H35" s="153">
        <f>'[4]Opérations'!$F$81</f>
        <v>138.49</v>
      </c>
      <c r="I35" s="153">
        <f>'[4]Opérations'!$F$82</f>
        <v>138</v>
      </c>
      <c r="J35" s="153">
        <v>47886.49</v>
      </c>
      <c r="K35" s="99"/>
      <c r="L35" s="61"/>
      <c r="M35" s="87">
        <f t="shared" si="2"/>
        <v>391</v>
      </c>
      <c r="N35" s="154">
        <v>47886.49</v>
      </c>
      <c r="O35" s="154">
        <f>'[4]Opérations'!$E$80</f>
        <v>0</v>
      </c>
      <c r="P35" s="154">
        <f t="shared" si="0"/>
        <v>47886.49</v>
      </c>
      <c r="R35" s="154" t="e">
        <f ca="1" t="shared" si="1"/>
        <v>#REF!</v>
      </c>
    </row>
    <row r="36" spans="1:18" s="87" customFormat="1" ht="14.25">
      <c r="A36" s="54"/>
      <c r="B36" s="98" t="str">
        <f>'[4]Opérations'!$A$78</f>
        <v>21/10/2010</v>
      </c>
      <c r="C36" s="149" t="str">
        <f>'[4]Opérations'!$D$1</f>
        <v>CM-CIC Securities</v>
      </c>
      <c r="D36" s="99" t="s">
        <v>28</v>
      </c>
      <c r="E36" s="101">
        <f>IF($L$3=0%,'[4]Opérations'!$D$78,'[4]Opérations'!$D$78*$L$3)</f>
        <v>107</v>
      </c>
      <c r="F36" s="101">
        <f>IF($L$3=0%,'[4]Opérations'!$D$78,'[4]Opérations'!$D$78*$L$3)</f>
        <v>107</v>
      </c>
      <c r="G36" s="102">
        <f>'[4]Opérations'!$D$79</f>
        <v>138.49991</v>
      </c>
      <c r="H36" s="102">
        <f>'[4]Opérations'!$D$81</f>
        <v>138.5</v>
      </c>
      <c r="I36" s="102">
        <f>'[4]Opérations'!$D$82</f>
        <v>138.49</v>
      </c>
      <c r="J36" s="102">
        <v>14819.49</v>
      </c>
      <c r="K36" s="99"/>
      <c r="L36" s="61"/>
      <c r="M36" s="87">
        <f t="shared" si="2"/>
        <v>392</v>
      </c>
      <c r="N36" s="154">
        <v>14819.49</v>
      </c>
      <c r="O36" s="154"/>
      <c r="P36" s="154">
        <f t="shared" si="0"/>
        <v>14819.49</v>
      </c>
      <c r="R36" s="154" t="e">
        <f ca="1" t="shared" si="1"/>
        <v>#REF!</v>
      </c>
    </row>
    <row r="37" spans="1:18" s="87" customFormat="1" ht="14.25">
      <c r="A37" s="54"/>
      <c r="B37" s="98" t="str">
        <f>'[4]Opérations'!$A$83</f>
        <v>22/10/2010</v>
      </c>
      <c r="C37" s="149" t="str">
        <f>'[4]Opérations'!$D$1</f>
        <v>CM-CIC Securities</v>
      </c>
      <c r="D37" s="99" t="s">
        <v>27</v>
      </c>
      <c r="E37" s="152">
        <f>IF($L$3=0%,'[4]Opérations'!$F$83,'[4]Opérations'!$F$83*$L$3)</f>
        <v>475</v>
      </c>
      <c r="F37" s="152">
        <f>IF($L$3=0%,'[4]Opérations'!$C$83,'[4]Opérations'!$C$83*$L$3)</f>
        <v>475</v>
      </c>
      <c r="G37" s="153">
        <f>'[4]Opérations'!$F$84</f>
        <v>138</v>
      </c>
      <c r="H37" s="153">
        <f>'[4]Opérations'!$F$86</f>
        <v>138.01</v>
      </c>
      <c r="I37" s="153">
        <f>'[4]Opérations'!$F$87</f>
        <v>138</v>
      </c>
      <c r="J37" s="153">
        <v>65550.01</v>
      </c>
      <c r="K37" s="99"/>
      <c r="L37" s="61"/>
      <c r="M37" s="87">
        <f t="shared" si="2"/>
        <v>393</v>
      </c>
      <c r="N37" s="154">
        <v>65550.01</v>
      </c>
      <c r="O37" s="154">
        <f>'[4]Opérations'!$E$85</f>
        <v>0</v>
      </c>
      <c r="P37" s="154">
        <f t="shared" si="0"/>
        <v>65550.01</v>
      </c>
      <c r="R37" s="154" t="e">
        <f ca="1" t="shared" si="1"/>
        <v>#REF!</v>
      </c>
    </row>
    <row r="38" spans="1:18" s="87" customFormat="1" ht="14.25">
      <c r="A38" s="54"/>
      <c r="B38" s="98" t="str">
        <f>'[4]Opérations'!$A$83</f>
        <v>22/10/2010</v>
      </c>
      <c r="C38" s="149" t="str">
        <f>'[4]Opérations'!$D$1</f>
        <v>CM-CIC Securities</v>
      </c>
      <c r="D38" s="99" t="s">
        <v>28</v>
      </c>
      <c r="E38" s="101">
        <f>IF($L$3=0%,'[4]Opérations'!$D$83,'[4]Opérations'!$D$83*$L$3)</f>
        <v>507</v>
      </c>
      <c r="F38" s="101">
        <f>IF($L$3=0%,'[4]Opérations'!$D$83,'[4]Opérations'!$D$83*$L$3)</f>
        <v>507</v>
      </c>
      <c r="G38" s="102">
        <f>'[4]Opérations'!$D$84</f>
        <v>138.51679</v>
      </c>
      <c r="H38" s="102">
        <f>'[4]Opérations'!$D$86</f>
        <v>140</v>
      </c>
      <c r="I38" s="102">
        <f>'[4]Opérations'!$D$87</f>
        <v>138.01</v>
      </c>
      <c r="J38" s="102">
        <v>70228.01</v>
      </c>
      <c r="K38" s="99"/>
      <c r="L38" s="61"/>
      <c r="M38" s="87">
        <f t="shared" si="2"/>
        <v>394</v>
      </c>
      <c r="N38" s="154">
        <v>70228.01</v>
      </c>
      <c r="O38" s="154"/>
      <c r="P38" s="154">
        <f t="shared" si="0"/>
        <v>70228.01</v>
      </c>
      <c r="R38" s="154" t="e">
        <f ca="1" t="shared" si="1"/>
        <v>#REF!</v>
      </c>
    </row>
    <row r="39" spans="1:18" s="87" customFormat="1" ht="14.25">
      <c r="A39" s="54"/>
      <c r="B39" s="98" t="str">
        <f>'[4]Opérations'!$A$88</f>
        <v>25/10/2010</v>
      </c>
      <c r="C39" s="149" t="str">
        <f>'[4]Opérations'!$D$1</f>
        <v>CM-CIC Securities</v>
      </c>
      <c r="D39" s="99" t="s">
        <v>27</v>
      </c>
      <c r="E39" s="152">
        <f>IF($L$3=0%,'[4]Opérations'!$F$88,'[4]Opérations'!$F$88*$L$3)</f>
        <v>20</v>
      </c>
      <c r="F39" s="152">
        <f>IF($L$3=0%,'[4]Opérations'!$C$88,'[4]Opérations'!$C$88*$L$3)</f>
        <v>20</v>
      </c>
      <c r="G39" s="153">
        <f>'[4]Opérations'!$F$89</f>
        <v>138.02</v>
      </c>
      <c r="H39" s="153">
        <f>'[4]Opérations'!$F$91</f>
        <v>138.44</v>
      </c>
      <c r="I39" s="153">
        <f>'[4]Opérations'!$F$92</f>
        <v>138</v>
      </c>
      <c r="J39" s="153">
        <v>2760.44</v>
      </c>
      <c r="K39" s="99"/>
      <c r="L39" s="61"/>
      <c r="M39" s="87">
        <f t="shared" si="2"/>
        <v>395</v>
      </c>
      <c r="N39" s="154">
        <v>2760.44</v>
      </c>
      <c r="O39" s="154">
        <f>'[4]Opérations'!$E$90</f>
        <v>0</v>
      </c>
      <c r="P39" s="154">
        <f t="shared" si="0"/>
        <v>2760.44</v>
      </c>
      <c r="R39" s="154" t="e">
        <f ca="1" t="shared" si="1"/>
        <v>#REF!</v>
      </c>
    </row>
    <row r="40" spans="1:18" s="87" customFormat="1" ht="14.25">
      <c r="A40" s="54"/>
      <c r="B40" s="98" t="str">
        <f>'[4]Opérations'!$A$88</f>
        <v>25/10/2010</v>
      </c>
      <c r="C40" s="149" t="str">
        <f>'[4]Opérations'!$D$1</f>
        <v>CM-CIC Securities</v>
      </c>
      <c r="D40" s="99" t="s">
        <v>28</v>
      </c>
      <c r="E40" s="101">
        <f>IF($L$3=0%,'[4]Opérations'!$D$88,'[4]Opérations'!$D$88*$L$3)</f>
        <v>18</v>
      </c>
      <c r="F40" s="101">
        <f>IF($L$3=0%,'[4]Opérations'!$D$88,'[4]Opérations'!$D$88*$L$3)</f>
        <v>18</v>
      </c>
      <c r="G40" s="102">
        <f>'[4]Opérations'!$D$89</f>
        <v>138.49667</v>
      </c>
      <c r="H40" s="102">
        <f>'[4]Opérations'!$D$91</f>
        <v>138.5</v>
      </c>
      <c r="I40" s="102">
        <f>'[4]Opérations'!$D$92</f>
        <v>138.44</v>
      </c>
      <c r="J40" s="102">
        <v>2492.94</v>
      </c>
      <c r="K40" s="99"/>
      <c r="L40" s="61"/>
      <c r="M40" s="87">
        <f t="shared" si="2"/>
        <v>396</v>
      </c>
      <c r="N40" s="154">
        <v>2492.94</v>
      </c>
      <c r="O40" s="154"/>
      <c r="P40" s="154">
        <f t="shared" si="0"/>
        <v>2492.94</v>
      </c>
      <c r="R40" s="154" t="e">
        <f ca="1" t="shared" si="1"/>
        <v>#REF!</v>
      </c>
    </row>
    <row r="41" spans="1:18" s="87" customFormat="1" ht="14.25">
      <c r="A41" s="54"/>
      <c r="B41" s="98" t="str">
        <f>'[4]Opérations'!$A$93</f>
        <v>26/10/2010</v>
      </c>
      <c r="C41" s="149" t="str">
        <f>'[4]Opérations'!$D$1</f>
        <v>CM-CIC Securities</v>
      </c>
      <c r="D41" s="99" t="s">
        <v>27</v>
      </c>
      <c r="E41" s="152">
        <f>IF($L$3=0%,'[4]Opérations'!$F$93,'[4]Opérations'!$F$93*$L$3)</f>
        <v>90</v>
      </c>
      <c r="F41" s="152">
        <f>IF($L$3=0%,'[4]Opérations'!$C$93,'[4]Opérations'!$C$93*$L$3)</f>
        <v>90</v>
      </c>
      <c r="G41" s="153">
        <f>'[4]Opérations'!$F$94</f>
        <v>138</v>
      </c>
      <c r="H41" s="153">
        <f>'[4]Opérations'!$F$96</f>
        <v>138.01</v>
      </c>
      <c r="I41" s="153">
        <f>'[4]Opérations'!$F$97</f>
        <v>138</v>
      </c>
      <c r="J41" s="153">
        <v>12420.01</v>
      </c>
      <c r="K41" s="99"/>
      <c r="L41" s="61"/>
      <c r="M41" s="87">
        <f t="shared" si="2"/>
        <v>397</v>
      </c>
      <c r="N41" s="154">
        <v>12420.01</v>
      </c>
      <c r="O41" s="154">
        <f>'[4]Opérations'!$E$95</f>
        <v>0</v>
      </c>
      <c r="P41" s="154">
        <f t="shared" si="0"/>
        <v>12420.01</v>
      </c>
      <c r="R41" s="154" t="e">
        <f ca="1" t="shared" si="1"/>
        <v>#REF!</v>
      </c>
    </row>
    <row r="42" spans="1:18" s="87" customFormat="1" ht="14.25">
      <c r="A42" s="54"/>
      <c r="B42" s="98" t="str">
        <f>'[4]Opérations'!$A$93</f>
        <v>26/10/2010</v>
      </c>
      <c r="C42" s="149" t="str">
        <f>'[4]Opérations'!$D$1</f>
        <v>CM-CIC Securities</v>
      </c>
      <c r="D42" s="99" t="s">
        <v>28</v>
      </c>
      <c r="E42" s="101">
        <f>IF($L$3=0%,'[4]Opérations'!$D$93,'[4]Opérations'!$D$93*$L$3)</f>
        <v>62</v>
      </c>
      <c r="F42" s="101">
        <f>IF($L$3=0%,'[4]Opérations'!$D$93,'[4]Opérations'!$D$93*$L$3)</f>
        <v>62</v>
      </c>
      <c r="G42" s="102">
        <f>'[4]Opérations'!$D$94</f>
        <v>138.4921</v>
      </c>
      <c r="H42" s="102">
        <f>'[4]Opérations'!$D$96</f>
        <v>138.5</v>
      </c>
      <c r="I42" s="102">
        <f>'[4]Opérations'!$D$97</f>
        <v>138.01</v>
      </c>
      <c r="J42" s="102">
        <v>8586.51</v>
      </c>
      <c r="K42" s="99"/>
      <c r="L42" s="61"/>
      <c r="M42" s="87">
        <f t="shared" si="2"/>
        <v>398</v>
      </c>
      <c r="N42" s="154">
        <v>8586.51</v>
      </c>
      <c r="O42" s="154"/>
      <c r="P42" s="154">
        <f t="shared" si="0"/>
        <v>8586.51</v>
      </c>
      <c r="R42" s="154" t="e">
        <f ca="1" t="shared" si="1"/>
        <v>#REF!</v>
      </c>
    </row>
    <row r="43" spans="1:18" s="87" customFormat="1" ht="14.25">
      <c r="A43" s="54"/>
      <c r="B43" s="98" t="str">
        <f>'[4]Opérations'!$A$98</f>
        <v>27/10/2010</v>
      </c>
      <c r="C43" s="149" t="str">
        <f>'[4]Opérations'!$D$1</f>
        <v>CM-CIC Securities</v>
      </c>
      <c r="D43" s="99" t="s">
        <v>27</v>
      </c>
      <c r="E43" s="152">
        <f>IF($L$3=0%,'[4]Opérations'!$F$98,'[4]Opérations'!$F$98*$L$3)</f>
        <v>80</v>
      </c>
      <c r="F43" s="152">
        <f>IF($L$3=0%,'[4]Opérations'!$C$98,'[4]Opérations'!$C$98*$L$3)</f>
        <v>80</v>
      </c>
      <c r="G43" s="153">
        <f>'[4]Opérations'!$F$99</f>
        <v>137.51</v>
      </c>
      <c r="H43" s="153">
        <f>'[4]Opérations'!$F$101</f>
        <v>138</v>
      </c>
      <c r="I43" s="153">
        <f>'[4]Opérations'!$F$102</f>
        <v>137.5</v>
      </c>
      <c r="J43" s="153">
        <v>11000.5</v>
      </c>
      <c r="K43" s="99"/>
      <c r="L43" s="61"/>
      <c r="M43" s="87">
        <f t="shared" si="2"/>
        <v>399</v>
      </c>
      <c r="N43" s="154">
        <v>11000.5</v>
      </c>
      <c r="O43" s="154">
        <f>'[4]Opérations'!$E$100</f>
        <v>0</v>
      </c>
      <c r="P43" s="154">
        <f t="shared" si="0"/>
        <v>11000.5</v>
      </c>
      <c r="R43" s="154" t="e">
        <f ca="1" t="shared" si="1"/>
        <v>#REF!</v>
      </c>
    </row>
    <row r="44" spans="1:18" s="87" customFormat="1" ht="14.25">
      <c r="A44" s="54"/>
      <c r="B44" s="98" t="str">
        <f>'[4]Opérations'!$A$98</f>
        <v>27/10/2010</v>
      </c>
      <c r="C44" s="149" t="str">
        <f>'[4]Opérations'!$D$1</f>
        <v>CM-CIC Securities</v>
      </c>
      <c r="D44" s="99" t="s">
        <v>28</v>
      </c>
      <c r="E44" s="101">
        <f>IF($L$3=0%,'[4]Opérations'!$D$98,'[4]Opérations'!$D$98*$L$3)</f>
        <v>26</v>
      </c>
      <c r="F44" s="101">
        <f>IF($L$3=0%,'[4]Opérations'!$D$98,'[4]Opérations'!$D$98*$L$3)</f>
        <v>26</v>
      </c>
      <c r="G44" s="102">
        <f>'[4]Opérations'!$D$99</f>
        <v>138.48077</v>
      </c>
      <c r="H44" s="102">
        <f>'[4]Opérations'!$D$101</f>
        <v>138.5</v>
      </c>
      <c r="I44" s="102">
        <f>'[4]Opérations'!$D$102</f>
        <v>138</v>
      </c>
      <c r="J44" s="102">
        <v>3600.5</v>
      </c>
      <c r="K44" s="99"/>
      <c r="L44" s="61"/>
      <c r="M44" s="87">
        <f t="shared" si="2"/>
        <v>400</v>
      </c>
      <c r="N44" s="154">
        <v>3600.5</v>
      </c>
      <c r="O44" s="154"/>
      <c r="P44" s="154">
        <f t="shared" si="0"/>
        <v>3600.5</v>
      </c>
      <c r="R44" s="154" t="e">
        <f ca="1" t="shared" si="1"/>
        <v>#REF!</v>
      </c>
    </row>
    <row r="45" spans="1:18" s="87" customFormat="1" ht="14.25">
      <c r="A45" s="54"/>
      <c r="B45" s="98" t="str">
        <f>'[4]Opérations'!$A$103</f>
        <v>28/10/2010</v>
      </c>
      <c r="C45" s="149" t="str">
        <f>'[4]Opérations'!$D$1</f>
        <v>CM-CIC Securities</v>
      </c>
      <c r="D45" s="99" t="s">
        <v>27</v>
      </c>
      <c r="E45" s="152">
        <f>IF($L$3=0%,'[4]Opérations'!$F$103,'[4]Opérations'!$F$103*$L$3)</f>
        <v>26</v>
      </c>
      <c r="F45" s="152">
        <f>IF($L$3=0%,'[4]Opérations'!$C$103,'[4]Opérations'!$C$103*$L$3)</f>
        <v>26</v>
      </c>
      <c r="G45" s="153">
        <f>'[4]Opérations'!$F$104</f>
        <v>137.87</v>
      </c>
      <c r="H45" s="153">
        <f>'[4]Opérations'!$F$106</f>
        <v>138.5</v>
      </c>
      <c r="I45" s="153">
        <f>'[4]Opérations'!$F$107</f>
        <v>137.5</v>
      </c>
      <c r="J45" s="153">
        <v>3584.5</v>
      </c>
      <c r="K45" s="99"/>
      <c r="L45" s="61"/>
      <c r="M45" s="87">
        <f t="shared" si="2"/>
        <v>401</v>
      </c>
      <c r="N45" s="154">
        <v>3584.5</v>
      </c>
      <c r="O45" s="154">
        <f>'[4]Opérations'!$E$105</f>
        <v>0</v>
      </c>
      <c r="P45" s="154">
        <f t="shared" si="0"/>
        <v>3584.5</v>
      </c>
      <c r="R45" s="154" t="e">
        <f ca="1" t="shared" si="1"/>
        <v>#REF!</v>
      </c>
    </row>
    <row r="46" spans="1:18" s="87" customFormat="1" ht="14.25">
      <c r="A46" s="54"/>
      <c r="B46" s="98" t="str">
        <f>'[4]Opérations'!$A$103</f>
        <v>28/10/2010</v>
      </c>
      <c r="C46" s="149" t="str">
        <f>'[4]Opérations'!$D$1</f>
        <v>CM-CIC Securities</v>
      </c>
      <c r="D46" s="99" t="s">
        <v>28</v>
      </c>
      <c r="E46" s="101">
        <f>IF($L$3=0%,'[4]Opérations'!$D$103,'[4]Opérations'!$D$103*$L$3)</f>
        <v>1</v>
      </c>
      <c r="F46" s="101">
        <f>IF($L$3=0%,'[4]Opérations'!$D$103,'[4]Opérations'!$D$103*$L$3)</f>
        <v>1</v>
      </c>
      <c r="G46" s="102">
        <f>'[4]Opérations'!$D$104</f>
        <v>138.5</v>
      </c>
      <c r="H46" s="102">
        <f>'[4]Opérations'!$D$106</f>
        <v>138.5</v>
      </c>
      <c r="I46" s="102">
        <f>'[4]Opérations'!$D$107</f>
        <v>138.5</v>
      </c>
      <c r="J46" s="102">
        <v>138.5</v>
      </c>
      <c r="K46" s="99"/>
      <c r="L46" s="61"/>
      <c r="M46" s="87">
        <f t="shared" si="2"/>
        <v>402</v>
      </c>
      <c r="N46" s="154">
        <v>138.5</v>
      </c>
      <c r="O46" s="154"/>
      <c r="P46" s="154">
        <f t="shared" si="0"/>
        <v>138.5</v>
      </c>
      <c r="R46" s="154" t="e">
        <f ca="1" t="shared" si="1"/>
        <v>#REF!</v>
      </c>
    </row>
    <row r="47" spans="1:18" s="87" customFormat="1" ht="14.25">
      <c r="A47" s="54"/>
      <c r="B47" s="98" t="str">
        <f>'[4]Opérations'!$A$108</f>
        <v>29/10/2010</v>
      </c>
      <c r="C47" s="149" t="str">
        <f>'[4]Opérations'!$D$1</f>
        <v>CM-CIC Securities</v>
      </c>
      <c r="D47" s="99" t="s">
        <v>27</v>
      </c>
      <c r="E47" s="152">
        <f>IF($L$3=0%,'[4]Opérations'!$F$108,'[4]Opérations'!$F$108*$L$3)</f>
        <v>87</v>
      </c>
      <c r="F47" s="152">
        <f>IF($L$3=0%,'[4]Opérations'!$C$108,'[4]Opérations'!$C$108*$L$3)</f>
        <v>87</v>
      </c>
      <c r="G47" s="153">
        <f>'[4]Opérations'!$F$109</f>
        <v>138.13</v>
      </c>
      <c r="H47" s="153">
        <f>'[4]Opérations'!$F$111</f>
        <v>139</v>
      </c>
      <c r="I47" s="153">
        <f>'[4]Opérations'!$F$112</f>
        <v>138</v>
      </c>
      <c r="J47" s="153">
        <v>12017</v>
      </c>
      <c r="K47" s="99"/>
      <c r="L47" s="61"/>
      <c r="M47" s="87">
        <f>M46+1</f>
        <v>403</v>
      </c>
      <c r="N47" s="154">
        <v>12017</v>
      </c>
      <c r="O47" s="154">
        <f>'[4]Opérations'!$E$110</f>
        <v>0</v>
      </c>
      <c r="P47" s="154">
        <f t="shared" si="0"/>
        <v>12017</v>
      </c>
      <c r="R47" s="154" t="e">
        <f ca="1" t="shared" si="1"/>
        <v>#REF!</v>
      </c>
    </row>
    <row r="48" spans="1:18" s="87" customFormat="1" ht="14.25">
      <c r="A48" s="54"/>
      <c r="B48" s="98" t="str">
        <f>'[4]Opérations'!$A$108</f>
        <v>29/10/2010</v>
      </c>
      <c r="C48" s="149" t="str">
        <f>'[4]Opérations'!$D$1</f>
        <v>CM-CIC Securities</v>
      </c>
      <c r="D48" s="99" t="s">
        <v>28</v>
      </c>
      <c r="E48" s="101">
        <f>IF($L$3=0%,'[4]Opérations'!$D$108,'[4]Opérations'!$D$108*$L$3)</f>
        <v>36</v>
      </c>
      <c r="F48" s="101">
        <f>IF($L$3=0%,'[4]Opérations'!$D$108,'[4]Opérations'!$D$108*$L$3)</f>
        <v>36</v>
      </c>
      <c r="G48" s="102">
        <f>'[4]Opérations'!$D$109</f>
        <v>139</v>
      </c>
      <c r="H48" s="102">
        <f>'[4]Opérations'!$D$111</f>
        <v>139</v>
      </c>
      <c r="I48" s="102">
        <f>'[4]Opérations'!$D$112</f>
        <v>139</v>
      </c>
      <c r="J48" s="102">
        <v>5004</v>
      </c>
      <c r="K48" s="99"/>
      <c r="L48" s="61"/>
      <c r="M48" s="87">
        <f>M47+1</f>
        <v>404</v>
      </c>
      <c r="N48" s="154">
        <v>5004</v>
      </c>
      <c r="O48" s="154"/>
      <c r="P48" s="154">
        <f t="shared" si="0"/>
        <v>5004</v>
      </c>
      <c r="R48" s="154" t="e">
        <f ca="1" t="shared" si="1"/>
        <v>#REF!</v>
      </c>
    </row>
    <row r="49" spans="1:18" s="87" customFormat="1" ht="14.25">
      <c r="A49" s="54"/>
      <c r="B49" s="98"/>
      <c r="C49" s="149"/>
      <c r="D49" s="99"/>
      <c r="E49" s="163"/>
      <c r="F49" s="163"/>
      <c r="G49" s="164"/>
      <c r="H49" s="164"/>
      <c r="I49" s="164"/>
      <c r="J49" s="164"/>
      <c r="K49" s="99"/>
      <c r="L49" s="61"/>
      <c r="N49" s="154"/>
      <c r="O49" s="154"/>
      <c r="P49" s="154"/>
      <c r="R49" s="154"/>
    </row>
    <row r="50" spans="1:18" s="87" customFormat="1" ht="14.25">
      <c r="A50" s="54"/>
      <c r="B50" s="98"/>
      <c r="C50" s="149"/>
      <c r="D50" s="99"/>
      <c r="E50" s="101"/>
      <c r="F50" s="101"/>
      <c r="G50" s="102"/>
      <c r="H50" s="102"/>
      <c r="I50" s="102"/>
      <c r="J50" s="102"/>
      <c r="K50" s="99"/>
      <c r="L50" s="61"/>
      <c r="N50" s="154"/>
      <c r="O50" s="154"/>
      <c r="P50" s="154"/>
      <c r="R50" s="154"/>
    </row>
    <row r="51" spans="1:18" s="87" customFormat="1" ht="14.25">
      <c r="A51" s="54"/>
      <c r="B51" s="98"/>
      <c r="C51" s="149"/>
      <c r="D51" s="99"/>
      <c r="E51" s="149"/>
      <c r="F51" s="149"/>
      <c r="G51" s="149"/>
      <c r="H51" s="149"/>
      <c r="I51" s="149"/>
      <c r="J51" s="149"/>
      <c r="K51" s="99"/>
      <c r="L51" s="61"/>
      <c r="N51" s="154"/>
      <c r="O51" s="154"/>
      <c r="P51" s="154"/>
      <c r="R51" s="154"/>
    </row>
    <row r="52" spans="1:18" s="87" customFormat="1" ht="14.25">
      <c r="A52" s="54"/>
      <c r="B52" s="98"/>
      <c r="C52" s="149"/>
      <c r="D52" s="99"/>
      <c r="E52" s="101"/>
      <c r="F52" s="101"/>
      <c r="G52" s="102"/>
      <c r="H52" s="102"/>
      <c r="I52" s="102"/>
      <c r="J52" s="102"/>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1906</v>
      </c>
      <c r="F62" s="117">
        <f>IF($L$3=0%,VLOOKUP("Total 1 Somme Quantité,",'[4]Opérations'!$A$8:$D$140,3),VLOOKUP("Total 1 Somme Quantité,",'[4]Opérations'!$A$8:$D$140,3)*$L$3)</f>
        <v>1906</v>
      </c>
      <c r="G62" s="157">
        <f>IF($L$9=0%,VLOOKUP("Total 1 Somme Quantité,",'[4]Opérations'!$A$8:$F$140,3),VLOOKUP("Total 1 Somme Quantité,",'[4]Opérations'!$A$8:$F$140,3)*$L$9)</f>
        <v>1906</v>
      </c>
      <c r="H62" s="159">
        <f>I62/G62</f>
        <v>135.50171038824763</v>
      </c>
      <c r="I62" s="161">
        <f>IF($L$9=0%,VLOOKUP("Total 3 Capitaux.,",'[4]Opérations'!$A$8:$F$140,3),VLOOKUP("Total 3 Capitaux.,",'[4]Opérations'!$A$8:$F$140,3)*$L$9)</f>
        <v>258266.26</v>
      </c>
      <c r="J62" s="117"/>
      <c r="K62" s="117"/>
    </row>
    <row r="63" spans="2:11" ht="15" thickBot="1">
      <c r="B63" s="117"/>
      <c r="C63" s="117"/>
      <c r="D63" s="117" t="s">
        <v>28</v>
      </c>
      <c r="E63" s="117">
        <f>IF($L$3=0%,VLOOKUP("Total 1 Somme Quantité,",'[4]Opérations'!$A$8:$D$140,4),VLOOKUP("Total 1 Somme Quantité,",'[4]Opérations'!$A$8:$D$140,4)*$L$3)</f>
        <v>2887</v>
      </c>
      <c r="F63" s="117">
        <f>IF($L$3=0%,VLOOKUP("Total 1 Somme Quantité,",'[4]Opérations'!$A$8:$D$140,4),VLOOKUP("Total 1 Somme Quantité,",'[4]Opérations'!$A$8:$D$140,4)*$L$3)</f>
        <v>2887</v>
      </c>
      <c r="G63" s="158">
        <f>IF($L$3=0%,VLOOKUP("Total 1 Somme Quantité,",'[4]Opérations'!$A$8:$F$140,4),VLOOKUP("Total 1 Somme Quantité,",'[4]Opérations'!$A$8:$F$140,4)*$L$3)</f>
        <v>2887</v>
      </c>
      <c r="H63" s="160">
        <f>I63/G63</f>
        <v>135.16037062694838</v>
      </c>
      <c r="I63" s="162">
        <f>IF($L$3=0%,VLOOKUP("Total 3 Capitaux.,",'[4]Opérations'!$A$8:$F$140,4),VLOOKUP("Total 3 Capitaux.,",'[4]Opérations'!$A$8:$F$140,4)*$L$3)</f>
        <v>390207.99</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J52 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B49:D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F49:I49 B47:D47">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1 B52:I52 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0" t="s">
        <v>80</v>
      </c>
      <c r="C1" s="190"/>
      <c r="D1" s="190"/>
      <c r="E1" s="190"/>
      <c r="F1" s="190"/>
      <c r="G1" s="190"/>
      <c r="H1" s="190"/>
      <c r="I1" s="190"/>
      <c r="J1" s="131"/>
      <c r="K1" s="194" t="s">
        <v>81</v>
      </c>
      <c r="L1" s="195"/>
      <c r="M1" s="195"/>
      <c r="N1" s="195"/>
      <c r="O1" s="195"/>
      <c r="P1" s="195"/>
      <c r="Q1" s="195"/>
      <c r="R1" s="195"/>
      <c r="S1" s="196"/>
      <c r="U1" s="194" t="s">
        <v>82</v>
      </c>
      <c r="V1" s="194"/>
      <c r="W1" s="194"/>
      <c r="X1" s="194"/>
      <c r="Y1" s="194"/>
      <c r="Z1" s="194"/>
      <c r="AA1" s="194"/>
      <c r="AB1" s="194"/>
      <c r="AC1" s="196"/>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7" t="s">
        <v>76</v>
      </c>
      <c r="L3" s="187" t="s">
        <v>69</v>
      </c>
      <c r="M3" s="187" t="s">
        <v>83</v>
      </c>
      <c r="N3" s="187" t="s">
        <v>87</v>
      </c>
      <c r="O3" s="187" t="s">
        <v>33</v>
      </c>
      <c r="P3" s="187" t="s">
        <v>34</v>
      </c>
      <c r="Q3" s="197" t="s">
        <v>35</v>
      </c>
      <c r="R3" s="187" t="s">
        <v>88</v>
      </c>
      <c r="S3" s="187" t="s">
        <v>73</v>
      </c>
      <c r="U3" s="187" t="s">
        <v>76</v>
      </c>
      <c r="V3" s="187" t="s">
        <v>69</v>
      </c>
      <c r="W3" s="187" t="s">
        <v>83</v>
      </c>
      <c r="X3" s="187" t="s">
        <v>87</v>
      </c>
      <c r="Y3" s="187" t="s">
        <v>33</v>
      </c>
      <c r="Z3" s="187" t="s">
        <v>34</v>
      </c>
      <c r="AA3" s="197" t="s">
        <v>35</v>
      </c>
      <c r="AB3" s="187" t="s">
        <v>88</v>
      </c>
      <c r="AC3" s="197" t="s">
        <v>73</v>
      </c>
    </row>
    <row r="4" spans="2:29" s="138" customFormat="1" ht="29.25" customHeight="1" thickBot="1">
      <c r="B4" s="191" t="s">
        <v>89</v>
      </c>
      <c r="C4" s="192"/>
      <c r="D4" s="192"/>
      <c r="E4" s="192"/>
      <c r="F4" s="192"/>
      <c r="G4" s="192"/>
      <c r="H4" s="192"/>
      <c r="I4" s="193"/>
      <c r="K4" s="188"/>
      <c r="L4" s="188"/>
      <c r="M4" s="188"/>
      <c r="N4" s="188"/>
      <c r="O4" s="188"/>
      <c r="P4" s="188"/>
      <c r="Q4" s="188"/>
      <c r="R4" s="188"/>
      <c r="S4" s="188"/>
      <c r="U4" s="189"/>
      <c r="V4" s="189"/>
      <c r="W4" s="189"/>
      <c r="X4" s="189"/>
      <c r="Y4" s="189"/>
      <c r="Z4" s="189"/>
      <c r="AA4" s="189"/>
      <c r="AB4" s="189"/>
      <c r="AC4" s="198"/>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1" t="s">
        <v>3</v>
      </c>
      <c r="B1" s="222"/>
      <c r="C1" s="222"/>
      <c r="D1" s="222"/>
      <c r="E1" s="222"/>
      <c r="F1" s="222"/>
      <c r="G1" s="222"/>
      <c r="H1" s="223"/>
    </row>
    <row r="2" ht="15.75" customHeight="1" thickBot="1" thickTop="1">
      <c r="J2" s="3" t="s">
        <v>4</v>
      </c>
    </row>
    <row r="3" spans="1:10" ht="16.5" thickBot="1">
      <c r="A3" s="225" t="s">
        <v>5</v>
      </c>
      <c r="B3" s="225"/>
      <c r="C3" s="1" t="str">
        <f>'[4]Opérations'!$B$4</f>
        <v>CIC CAT.A</v>
      </c>
      <c r="G3" s="4" t="s">
        <v>6</v>
      </c>
      <c r="H3" s="5" t="e">
        <f>J3</f>
        <v>#REF!</v>
      </c>
      <c r="J3" s="6" t="e">
        <f>#REF!</f>
        <v>#REF!</v>
      </c>
    </row>
    <row r="4" spans="1:3" ht="15.75">
      <c r="A4" s="224" t="s">
        <v>7</v>
      </c>
      <c r="B4" s="224"/>
      <c r="C4" s="1" t="s">
        <v>8</v>
      </c>
    </row>
    <row r="5" ht="8.25" customHeight="1"/>
    <row r="6" spans="1:11" s="8" customFormat="1" ht="49.5" customHeight="1">
      <c r="A6" s="219" t="s">
        <v>9</v>
      </c>
      <c r="B6" s="220"/>
      <c r="C6" s="220"/>
      <c r="D6" s="220"/>
      <c r="E6" s="220"/>
      <c r="F6" s="220"/>
      <c r="G6" s="220"/>
      <c r="H6" s="220"/>
      <c r="I6" s="7"/>
      <c r="J6" s="7"/>
      <c r="K6" s="7"/>
    </row>
    <row r="7" spans="1:7" s="1" customFormat="1" ht="15.75">
      <c r="A7" s="225" t="s">
        <v>38</v>
      </c>
      <c r="B7" s="226"/>
      <c r="C7" s="1" t="str">
        <f>'[4]Opérations'!$B$2</f>
        <v>(Plusieurs éléments)</v>
      </c>
      <c r="D7" s="1">
        <f>'[4]Opérations'!$B$1</f>
        <v>0</v>
      </c>
      <c r="E7" s="4"/>
      <c r="F7" s="4" t="s">
        <v>10</v>
      </c>
      <c r="G7" s="9" t="s">
        <v>11</v>
      </c>
    </row>
    <row r="8" spans="1:2" ht="16.5" thickBot="1">
      <c r="A8" s="1"/>
      <c r="B8" s="1"/>
    </row>
    <row r="9" spans="1:8" s="8" customFormat="1" ht="18.75" customHeight="1" thickBot="1">
      <c r="A9" s="199" t="s">
        <v>12</v>
      </c>
      <c r="B9" s="200"/>
      <c r="C9" s="200"/>
      <c r="D9" s="200"/>
      <c r="E9" s="200"/>
      <c r="F9" s="200"/>
      <c r="G9" s="200"/>
      <c r="H9" s="201"/>
    </row>
    <row r="10" spans="1:8" s="10" customFormat="1" ht="15.75">
      <c r="A10" s="231" t="s">
        <v>39</v>
      </c>
      <c r="B10" s="232"/>
      <c r="C10" s="232"/>
      <c r="D10" s="232"/>
      <c r="E10" s="232"/>
      <c r="F10" s="233"/>
      <c r="G10" s="213"/>
      <c r="H10" s="214"/>
    </row>
    <row r="11" spans="1:8" s="10" customFormat="1" ht="15.75">
      <c r="A11" s="208" t="s">
        <v>13</v>
      </c>
      <c r="B11" s="209"/>
      <c r="C11" s="209"/>
      <c r="D11" s="209"/>
      <c r="E11" s="209"/>
      <c r="F11" s="210"/>
      <c r="G11" s="211"/>
      <c r="H11" s="212"/>
    </row>
    <row r="12" spans="1:8" s="10" customFormat="1" ht="15.75">
      <c r="A12" s="208" t="s">
        <v>14</v>
      </c>
      <c r="B12" s="209"/>
      <c r="C12" s="209"/>
      <c r="D12" s="209"/>
      <c r="E12" s="209"/>
      <c r="F12" s="210"/>
      <c r="G12" s="215"/>
      <c r="H12" s="216"/>
    </row>
    <row r="13" spans="1:8" s="10" customFormat="1" ht="15.75">
      <c r="A13" s="208" t="s">
        <v>15</v>
      </c>
      <c r="B13" s="209"/>
      <c r="C13" s="209"/>
      <c r="D13" s="209"/>
      <c r="E13" s="209"/>
      <c r="F13" s="210"/>
      <c r="G13" s="211"/>
      <c r="H13" s="212"/>
    </row>
    <row r="14" spans="1:8" s="10" customFormat="1" ht="15.75">
      <c r="A14" s="208" t="s">
        <v>40</v>
      </c>
      <c r="B14" s="209"/>
      <c r="C14" s="209"/>
      <c r="D14" s="209"/>
      <c r="E14" s="209"/>
      <c r="F14" s="210"/>
      <c r="G14" s="211"/>
      <c r="H14" s="212"/>
    </row>
    <row r="15" spans="1:8" s="10" customFormat="1" ht="15.75">
      <c r="A15" s="208" t="s">
        <v>16</v>
      </c>
      <c r="B15" s="209"/>
      <c r="C15" s="209"/>
      <c r="D15" s="209"/>
      <c r="E15" s="209"/>
      <c r="F15" s="210"/>
      <c r="G15" s="217"/>
      <c r="H15" s="218"/>
    </row>
    <row r="16" spans="1:8" s="10" customFormat="1" ht="15.75">
      <c r="A16" s="208" t="s">
        <v>17</v>
      </c>
      <c r="B16" s="209"/>
      <c r="C16" s="209"/>
      <c r="D16" s="209"/>
      <c r="E16" s="209"/>
      <c r="F16" s="210"/>
      <c r="G16" s="217"/>
      <c r="H16" s="218"/>
    </row>
    <row r="17" spans="1:8" s="10" customFormat="1" ht="15.75">
      <c r="A17" s="208" t="s">
        <v>18</v>
      </c>
      <c r="B17" s="209"/>
      <c r="C17" s="209"/>
      <c r="D17" s="209"/>
      <c r="E17" s="209"/>
      <c r="F17" s="210"/>
      <c r="G17" s="211"/>
      <c r="H17" s="212"/>
    </row>
    <row r="18" spans="1:8" s="10" customFormat="1" ht="15.75">
      <c r="A18" s="208" t="s">
        <v>19</v>
      </c>
      <c r="B18" s="209"/>
      <c r="C18" s="209"/>
      <c r="D18" s="209"/>
      <c r="E18" s="209"/>
      <c r="F18" s="210"/>
      <c r="G18" s="211"/>
      <c r="H18" s="212"/>
    </row>
    <row r="19" spans="1:8" s="10" customFormat="1" ht="15.75">
      <c r="A19" s="208" t="s">
        <v>20</v>
      </c>
      <c r="B19" s="209"/>
      <c r="C19" s="209"/>
      <c r="D19" s="209"/>
      <c r="E19" s="209"/>
      <c r="F19" s="210"/>
      <c r="G19" s="211"/>
      <c r="H19" s="212"/>
    </row>
    <row r="20" spans="1:8" s="10" customFormat="1" ht="15.75">
      <c r="A20" s="208" t="s">
        <v>21</v>
      </c>
      <c r="B20" s="209"/>
      <c r="C20" s="209"/>
      <c r="D20" s="209"/>
      <c r="E20" s="209"/>
      <c r="F20" s="210"/>
      <c r="G20" s="227" t="e">
        <f>IF($J$3=0%,VLOOKUP("Total 1 Somme Quantité,",'[4]Opérations'!$A$8:$D$140,3),VLOOKUP("Total 1 Somme Quantité,",'[4]Opérations'!$A$8:$D$140,3)*$J$3)</f>
        <v>#REF!</v>
      </c>
      <c r="H20" s="228"/>
    </row>
    <row r="21" spans="1:8" s="10" customFormat="1" ht="16.5" thickBot="1">
      <c r="A21" s="208" t="s">
        <v>22</v>
      </c>
      <c r="B21" s="209"/>
      <c r="C21" s="209"/>
      <c r="D21" s="209"/>
      <c r="E21" s="209"/>
      <c r="F21" s="210"/>
      <c r="G21" s="229" t="e">
        <f>IF($J$3=0%,VLOOKUP("Total 1 Somme Quantité,",'[4]Opérations'!$A$8:$D$140,4),VLOOKUP("Total 1 Somme Quantité,",'[4]Opérations'!$A$8:$D$140,4)*$J$3)</f>
        <v>#REF!</v>
      </c>
      <c r="H21" s="230"/>
    </row>
    <row r="22" spans="1:8" s="8" customFormat="1" ht="19.5" thickBot="1">
      <c r="A22" s="199" t="s">
        <v>23</v>
      </c>
      <c r="B22" s="200"/>
      <c r="C22" s="200"/>
      <c r="D22" s="200"/>
      <c r="E22" s="200"/>
      <c r="F22" s="200"/>
      <c r="G22" s="200"/>
      <c r="H22" s="201"/>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01/10/2010</v>
      </c>
      <c r="B24" s="146" t="str">
        <f>'[4]Opérations'!$D$1</f>
        <v>CM-CIC Securities</v>
      </c>
      <c r="C24" s="17" t="s">
        <v>27</v>
      </c>
      <c r="D24" s="45" t="e">
        <f>IF($J$3=0%,'[4]Opérations'!$C$8,'[4]Opérations'!$C$8*$J$3)</f>
        <v>#REF!</v>
      </c>
      <c r="E24" s="18">
        <f>'[4]Opérations'!$C$9</f>
        <v>130</v>
      </c>
      <c r="F24" s="19" t="e">
        <f>IF($J$3=0%,'[4]Opérations'!$C$10,'[4]Opérations'!$C$10*$J$3)</f>
        <v>#REF!</v>
      </c>
      <c r="G24" s="20"/>
      <c r="H24" s="21"/>
    </row>
    <row r="25" spans="1:8" s="10" customFormat="1" ht="15">
      <c r="A25" s="16" t="str">
        <f>'[4]Opérations'!$A$8</f>
        <v>01/10/2010</v>
      </c>
      <c r="B25" s="146" t="str">
        <f>'[4]Opérations'!$D$1</f>
        <v>CM-CIC Securities</v>
      </c>
      <c r="C25" s="17" t="s">
        <v>28</v>
      </c>
      <c r="D25" s="45" t="e">
        <f>IF($J$3=0%,'[4]Opérations'!$D$8,'[4]Opérations'!$D$8*$J$3)</f>
        <v>#REF!</v>
      </c>
      <c r="E25" s="18">
        <f>'[4]Opérations'!$D$9</f>
        <v>131.5941</v>
      </c>
      <c r="F25" s="19" t="e">
        <f>IF($J$3=0%,'[4]Opérations'!$D$10,'[4]Opérations'!$D$10*$J$3)</f>
        <v>#REF!</v>
      </c>
      <c r="G25" s="20"/>
      <c r="H25" s="21"/>
    </row>
    <row r="26" spans="1:8" s="10" customFormat="1" ht="15">
      <c r="A26" s="16" t="str">
        <f>'[4]Opérations'!$A$13</f>
        <v>04/10/2010</v>
      </c>
      <c r="B26" s="146" t="str">
        <f>'[4]Opérations'!$D$1</f>
        <v>CM-CIC Securities</v>
      </c>
      <c r="C26" s="17" t="s">
        <v>27</v>
      </c>
      <c r="D26" s="45" t="e">
        <f>IF($J$3=0%,'[4]Opérations'!$C$13,'[4]Opérations'!$C$13*$J$3)</f>
        <v>#REF!</v>
      </c>
      <c r="E26" s="18">
        <f>'[4]Opérations'!$C$14</f>
        <v>130.0002</v>
      </c>
      <c r="F26" s="19" t="e">
        <f>IF($J$3=0%,'[4]Opérations'!$C$15,'[4]Opérations'!$C$15*$J$3)</f>
        <v>#REF!</v>
      </c>
      <c r="G26" s="20"/>
      <c r="H26" s="21"/>
    </row>
    <row r="27" spans="1:8" s="10" customFormat="1" ht="15">
      <c r="A27" s="16" t="str">
        <f>'[4]Opérations'!$A$13</f>
        <v>04/10/2010</v>
      </c>
      <c r="B27" s="146" t="str">
        <f>'[4]Opérations'!$D$1</f>
        <v>CM-CIC Securities</v>
      </c>
      <c r="C27" s="17" t="s">
        <v>28</v>
      </c>
      <c r="D27" s="45" t="e">
        <f>IF($J$3=0%,'[4]Opérations'!$D$13,'[4]Opérations'!$D$13*$J$3)</f>
        <v>#REF!</v>
      </c>
      <c r="E27" s="18">
        <f>'[4]Opérations'!$D$14</f>
        <v>130.09895</v>
      </c>
      <c r="F27" s="19" t="e">
        <f>IF($J$3=0%,'[4]Opérations'!$D$15,'[4]Opérations'!$D$15*$J$3)</f>
        <v>#REF!</v>
      </c>
      <c r="G27" s="20"/>
      <c r="H27" s="21"/>
    </row>
    <row r="28" spans="1:8" s="10" customFormat="1" ht="15">
      <c r="A28" s="16" t="str">
        <f>'[4]Opérations'!$A$18</f>
        <v>05/10/2010</v>
      </c>
      <c r="B28" s="146" t="str">
        <f>'[4]Opérations'!$D$1</f>
        <v>CM-CIC Securities</v>
      </c>
      <c r="C28" s="17" t="s">
        <v>27</v>
      </c>
      <c r="D28" s="45" t="e">
        <f>IF($J$3=0%,'[4]Opérations'!$C$18,'[4]Opérations'!$C$18*$J$3)</f>
        <v>#REF!</v>
      </c>
      <c r="E28" s="18">
        <f>'[4]Opérations'!$C$19</f>
        <v>130.50846</v>
      </c>
      <c r="F28" s="19" t="e">
        <f>IF($J$3=0%,'[4]Opérations'!$C$20,'[4]Opérations'!$C$20*$J$3)</f>
        <v>#REF!</v>
      </c>
      <c r="G28" s="20"/>
      <c r="H28" s="21"/>
    </row>
    <row r="29" spans="1:8" s="10" customFormat="1" ht="15">
      <c r="A29" s="16" t="str">
        <f>'[4]Opérations'!$A$18</f>
        <v>05/10/2010</v>
      </c>
      <c r="B29" s="146" t="str">
        <f>'[4]Opérations'!$D$1</f>
        <v>CM-CIC Securities</v>
      </c>
      <c r="C29" s="17" t="s">
        <v>28</v>
      </c>
      <c r="D29" s="45" t="e">
        <f>IF($J$3=0%,'[4]Opérations'!$D$18,'[4]Opérations'!$D$18*$J$3)</f>
        <v>#REF!</v>
      </c>
      <c r="E29" s="18">
        <f>'[4]Opérations'!$D$19</f>
        <v>130.9925</v>
      </c>
      <c r="F29" s="19" t="e">
        <f>IF($J$3=0%,'[4]Opérations'!$D$20,'[4]Opérations'!$D$20*$J$3)</f>
        <v>#REF!</v>
      </c>
      <c r="G29" s="20"/>
      <c r="H29" s="21"/>
    </row>
    <row r="30" spans="1:8" s="10" customFormat="1" ht="15">
      <c r="A30" s="16" t="str">
        <f>'[4]Opérations'!$A$23</f>
        <v>06/10/2010</v>
      </c>
      <c r="B30" s="146" t="str">
        <f>'[4]Opérations'!$D$1</f>
        <v>CM-CIC Securities</v>
      </c>
      <c r="C30" s="17" t="s">
        <v>27</v>
      </c>
      <c r="D30" s="45" t="e">
        <f>IF($J$3=0%,'[4]Opérations'!$C$23,'[4]Opérations'!$C$23*$J$3)</f>
        <v>#REF!</v>
      </c>
      <c r="E30" s="18">
        <f>'[4]Opérations'!$C$24</f>
        <v>130.99979</v>
      </c>
      <c r="F30" s="19" t="e">
        <f>IF($J$3=0%,'[4]Opérations'!$C$25,'[4]Opérations'!$C$25*$J$3)</f>
        <v>#REF!</v>
      </c>
      <c r="G30" s="20"/>
      <c r="H30" s="21"/>
    </row>
    <row r="31" spans="1:8" s="10" customFormat="1" ht="15">
      <c r="A31" s="16" t="str">
        <f>'[4]Opérations'!$A$23</f>
        <v>06/10/2010</v>
      </c>
      <c r="B31" s="146" t="str">
        <f>'[4]Opérations'!$D$1</f>
        <v>CM-CIC Securities</v>
      </c>
      <c r="C31" s="17" t="s">
        <v>28</v>
      </c>
      <c r="D31" s="45" t="e">
        <f>IF($J$3=0%,'[4]Opérations'!$D$23,'[4]Opérations'!$D$23*$J$3)</f>
        <v>#REF!</v>
      </c>
      <c r="E31" s="18">
        <f>'[4]Opérations'!$D$24</f>
        <v>131.562</v>
      </c>
      <c r="F31" s="19" t="e">
        <f>IF($J$3=0%,'[4]Opérations'!$D$25,'[4]Opérations'!$D$25*$J$3)</f>
        <v>#REF!</v>
      </c>
      <c r="G31" s="20"/>
      <c r="H31" s="21"/>
    </row>
    <row r="32" spans="1:8" s="10" customFormat="1" ht="15">
      <c r="A32" s="16" t="str">
        <f>'[4]Opérations'!$A$28</f>
        <v>07/10/2010</v>
      </c>
      <c r="B32" s="146" t="str">
        <f>'[4]Opérations'!$D$1</f>
        <v>CM-CIC Securities</v>
      </c>
      <c r="C32" s="17" t="s">
        <v>27</v>
      </c>
      <c r="D32" s="45" t="e">
        <f>IF($J$3=0%,'[4]Opérations'!$C$28,'[4]Opérations'!$C$28*$J$3)</f>
        <v>#REF!</v>
      </c>
      <c r="E32" s="18">
        <f>'[4]Opérations'!$C$29</f>
        <v>131.01324</v>
      </c>
      <c r="F32" s="19" t="e">
        <f>IF($J$3=0%,'[4]Opérations'!$C$30,'[4]Opérations'!$C$30*$J$3)</f>
        <v>#REF!</v>
      </c>
      <c r="G32" s="20"/>
      <c r="H32" s="21"/>
    </row>
    <row r="33" spans="1:8" s="10" customFormat="1" ht="15">
      <c r="A33" s="16" t="str">
        <f>'[4]Opérations'!$A$28</f>
        <v>07/10/2010</v>
      </c>
      <c r="B33" s="146" t="str">
        <f>'[4]Opérations'!$D$1</f>
        <v>CM-CIC Securities</v>
      </c>
      <c r="C33" s="17" t="s">
        <v>28</v>
      </c>
      <c r="D33" s="45" t="e">
        <f>IF($J$3=0%,'[4]Opérations'!$D$28,'[4]Opérations'!$D$28*$J$3)</f>
        <v>#REF!</v>
      </c>
      <c r="E33" s="18">
        <f>'[4]Opérations'!$D$29</f>
        <v>131.144</v>
      </c>
      <c r="F33" s="19" t="e">
        <f>IF($J$3=0%,'[4]Opérations'!$D$30,'[4]Opérations'!$D$30*$J$3)</f>
        <v>#REF!</v>
      </c>
      <c r="G33" s="20"/>
      <c r="H33" s="21"/>
    </row>
    <row r="34" spans="1:8" s="10" customFormat="1" ht="15">
      <c r="A34" s="16" t="str">
        <f>'[4]Opérations'!$A$33</f>
        <v>08/10/2010</v>
      </c>
      <c r="B34" s="146" t="str">
        <f>'[4]Opérations'!$D$1</f>
        <v>CM-CIC Securities</v>
      </c>
      <c r="C34" s="17" t="s">
        <v>27</v>
      </c>
      <c r="D34" s="45" t="e">
        <f>IF($J$3=0%,'[4]Opérations'!$C$33,'[4]Opérations'!$C$33*$J$3)</f>
        <v>#REF!</v>
      </c>
      <c r="E34" s="18">
        <f>'[4]Opérations'!$C$34</f>
        <v>131.0044</v>
      </c>
      <c r="F34" s="19" t="e">
        <f>IF($J$3=0%,'[4]Opérations'!$C$35,'[4]Opérations'!$C$35*$J$3)</f>
        <v>#REF!</v>
      </c>
      <c r="G34" s="20"/>
      <c r="H34" s="21"/>
    </row>
    <row r="35" spans="1:8" s="10" customFormat="1" ht="15">
      <c r="A35" s="16" t="str">
        <f>'[4]Opérations'!$A$33</f>
        <v>08/10/2010</v>
      </c>
      <c r="B35" s="146" t="str">
        <f>'[4]Opérations'!$D$1</f>
        <v>CM-CIC Securities</v>
      </c>
      <c r="C35" s="17" t="s">
        <v>28</v>
      </c>
      <c r="D35" s="45" t="e">
        <f>IF($J$3=0%,'[4]Opérations'!$D$33,'[4]Opérations'!$D$33*$J$3)</f>
        <v>#REF!</v>
      </c>
      <c r="E35" s="18">
        <f>'[4]Opérations'!$D$34</f>
        <v>131.49649</v>
      </c>
      <c r="F35" s="19" t="e">
        <f>IF($J$3=0%,'[4]Opérations'!$D$35,'[4]Opérations'!$D$35*$J$3)</f>
        <v>#REF!</v>
      </c>
      <c r="G35" s="20"/>
      <c r="H35" s="21"/>
    </row>
    <row r="36" spans="1:8" s="10" customFormat="1" ht="15">
      <c r="A36" s="16" t="str">
        <f>'[4]Opérations'!$A$38</f>
        <v>11/10/2010</v>
      </c>
      <c r="B36" s="146" t="str">
        <f>'[4]Opérations'!$D$1</f>
        <v>CM-CIC Securities</v>
      </c>
      <c r="C36" s="17" t="s">
        <v>27</v>
      </c>
      <c r="D36" s="45" t="e">
        <f>IF($J$3=0%,'[4]Opérations'!$C$38,'[4]Opérations'!$C$38*$J$3)</f>
        <v>#REF!</v>
      </c>
      <c r="E36" s="18">
        <f>'[4]Opérations'!$C$39</f>
        <v>130.5603</v>
      </c>
      <c r="F36" s="19" t="e">
        <f>IF($J$3=0%,'[4]Opérations'!$C$40,'[4]Opérations'!$C$40*$J$3)</f>
        <v>#REF!</v>
      </c>
      <c r="G36" s="20"/>
      <c r="H36" s="21"/>
    </row>
    <row r="37" spans="1:8" s="10" customFormat="1" ht="15">
      <c r="A37" s="16" t="str">
        <f>'[4]Opérations'!$A$38</f>
        <v>11/10/2010</v>
      </c>
      <c r="B37" s="146" t="str">
        <f>'[4]Opérations'!$D$1</f>
        <v>CM-CIC Securities</v>
      </c>
      <c r="C37" s="17" t="s">
        <v>28</v>
      </c>
      <c r="D37" s="45" t="e">
        <f>IF($J$3=0%,'[4]Opérations'!$D$38,'[4]Opérations'!$D$38*$J$3)</f>
        <v>#REF!</v>
      </c>
      <c r="E37" s="18">
        <f>'[4]Opérations'!$D$39</f>
        <v>131.5</v>
      </c>
      <c r="F37" s="19" t="e">
        <f>IF($J$3=0%,'[4]Opérations'!$D$40,'[4]Opérations'!$D$40*$J$3)</f>
        <v>#REF!</v>
      </c>
      <c r="G37" s="20"/>
      <c r="H37" s="21"/>
    </row>
    <row r="38" spans="1:8" s="10" customFormat="1" ht="15">
      <c r="A38" s="16" t="str">
        <f>'[4]Opérations'!$A$43</f>
        <v>12/10/2010</v>
      </c>
      <c r="B38" s="146" t="str">
        <f>'[4]Opérations'!$D$1</f>
        <v>CM-CIC Securities</v>
      </c>
      <c r="C38" s="17" t="s">
        <v>27</v>
      </c>
      <c r="D38" s="45" t="e">
        <f>IF($J$3=0%,'[4]Opérations'!$C$43,'[4]Opérations'!$C$43*$J$3)</f>
        <v>#REF!</v>
      </c>
      <c r="E38" s="18">
        <f>'[4]Opérations'!$C$44</f>
        <v>130.00011</v>
      </c>
      <c r="F38" s="19" t="e">
        <f>IF($J$3=0%,'[4]Opérations'!$C$45,'[4]Opérations'!$C$45*$J$3)</f>
        <v>#REF!</v>
      </c>
      <c r="G38" s="20"/>
      <c r="H38" s="21"/>
    </row>
    <row r="39" spans="1:8" s="10" customFormat="1" ht="15">
      <c r="A39" s="16" t="str">
        <f>'[4]Opérations'!$A$43</f>
        <v>12/10/2010</v>
      </c>
      <c r="B39" s="146" t="str">
        <f>'[4]Opérations'!$D$1</f>
        <v>CM-CIC Securities</v>
      </c>
      <c r="C39" s="17" t="s">
        <v>28</v>
      </c>
      <c r="D39" s="45" t="e">
        <f>IF($J$3=0%,'[4]Opérations'!$D$43,'[4]Opérations'!$D$43*$J$3)</f>
        <v>#REF!</v>
      </c>
      <c r="E39" s="18">
        <f>'[4]Opérations'!$D$44</f>
        <v>130.01</v>
      </c>
      <c r="F39" s="19" t="e">
        <f>IF($J$3=0%,'[4]Opérations'!$D$45,'[4]Opérations'!$D$45*$J$3)</f>
        <v>#REF!</v>
      </c>
      <c r="G39" s="20"/>
      <c r="H39" s="21"/>
    </row>
    <row r="40" spans="1:8" s="10" customFormat="1" ht="15">
      <c r="A40" s="16" t="str">
        <f>'[4]Opérations'!$A$48</f>
        <v>13/10/2010</v>
      </c>
      <c r="B40" s="146" t="str">
        <f>'[4]Opérations'!$D$1</f>
        <v>CM-CIC Securities</v>
      </c>
      <c r="C40" s="17" t="s">
        <v>27</v>
      </c>
      <c r="D40" s="45" t="e">
        <f>IF($J$3=0%,'[4]Opérations'!$C$48,'[4]Opérations'!$C$48*$J$3)</f>
        <v>#REF!</v>
      </c>
      <c r="E40" s="18">
        <f>'[4]Opérations'!$C$49</f>
        <v>133.30611</v>
      </c>
      <c r="F40" s="19" t="e">
        <f>IF($J$3=0%,'[4]Opérations'!$C$50,'[4]Opérations'!$C$50*$J$3)</f>
        <v>#REF!</v>
      </c>
      <c r="G40" s="20"/>
      <c r="H40" s="21"/>
    </row>
    <row r="41" spans="1:8" s="10" customFormat="1" ht="15">
      <c r="A41" s="16" t="str">
        <f>'[4]Opérations'!$A$48</f>
        <v>13/10/2010</v>
      </c>
      <c r="B41" s="146" t="str">
        <f>'[4]Opérations'!$D$1</f>
        <v>CM-CIC Securities</v>
      </c>
      <c r="C41" s="17" t="s">
        <v>28</v>
      </c>
      <c r="D41" s="45" t="e">
        <f>IF($J$3=0%,'[4]Opérations'!$D$48,'[4]Opérations'!$D$48*$J$3)</f>
        <v>#REF!</v>
      </c>
      <c r="E41" s="18">
        <f>'[4]Opérations'!$D$49</f>
        <v>133.94317</v>
      </c>
      <c r="F41" s="19" t="e">
        <f>IF($J$3=0%,'[4]Opérations'!$D$50,'[4]Opérations'!$D$50*$J$3)</f>
        <v>#REF!</v>
      </c>
      <c r="G41" s="20"/>
      <c r="H41" s="21"/>
    </row>
    <row r="42" spans="1:8" s="10" customFormat="1" ht="15">
      <c r="A42" s="16" t="str">
        <f>'[4]Opérations'!$A$53</f>
        <v>14/10/2010</v>
      </c>
      <c r="B42" s="146" t="str">
        <f>'[4]Opérations'!$D$1</f>
        <v>CM-CIC Securities</v>
      </c>
      <c r="C42" s="17" t="s">
        <v>27</v>
      </c>
      <c r="D42" s="45" t="e">
        <f>IF($J$3=0%,'[4]Opérations'!$C$53,'[4]Opérations'!$C$53*$J$3)</f>
        <v>#REF!</v>
      </c>
      <c r="E42" s="18">
        <f>'[4]Opérations'!$C$54</f>
        <v>134.61833</v>
      </c>
      <c r="F42" s="19" t="e">
        <f>IF($J$3=0%,'[4]Opérations'!$C$55,'[4]Opérations'!$C$55*$J$3)</f>
        <v>#REF!</v>
      </c>
      <c r="G42" s="20"/>
      <c r="H42" s="21"/>
    </row>
    <row r="43" spans="1:8" s="10" customFormat="1" ht="15">
      <c r="A43" s="16" t="str">
        <f>'[4]Opérations'!$A$53</f>
        <v>14/10/2010</v>
      </c>
      <c r="B43" s="146" t="str">
        <f>'[4]Opérations'!$D$1</f>
        <v>CM-CIC Securities</v>
      </c>
      <c r="C43" s="17" t="s">
        <v>28</v>
      </c>
      <c r="D43" s="45" t="e">
        <f>IF($J$3=0%,'[4]Opérations'!$D$53,'[4]Opérations'!$D$53*$J$3)</f>
        <v>#REF!</v>
      </c>
      <c r="E43" s="18">
        <f>'[4]Opérations'!$D$54</f>
        <v>134.99997</v>
      </c>
      <c r="F43" s="19" t="e">
        <f>IF($J$3=0%,'[4]Opérations'!$D$55,'[4]Opérations'!$D$55*$J$3)</f>
        <v>#REF!</v>
      </c>
      <c r="G43" s="20"/>
      <c r="H43" s="21"/>
    </row>
    <row r="44" spans="1:8" s="10" customFormat="1" ht="15">
      <c r="A44" s="16" t="str">
        <f>'[4]Opérations'!$A$58</f>
        <v>15/10/2010</v>
      </c>
      <c r="B44" s="146" t="str">
        <f>'[4]Opérations'!$D$1</f>
        <v>CM-CIC Securities</v>
      </c>
      <c r="C44" s="17" t="s">
        <v>27</v>
      </c>
      <c r="D44" s="45" t="e">
        <f>IF($J$3=0%,'[4]Opérations'!$C$58,'[4]Opérations'!$C$58*$J$3)</f>
        <v>#REF!</v>
      </c>
      <c r="E44" s="18">
        <f>'[4]Opérations'!$C$59</f>
        <v>134.24442</v>
      </c>
      <c r="F44" s="19" t="e">
        <f>IF($J$3=0%,'[4]Opérations'!$C$60,'[4]Opérations'!$C$60*$J$3)</f>
        <v>#REF!</v>
      </c>
      <c r="G44" s="20"/>
      <c r="H44" s="21"/>
    </row>
    <row r="45" spans="1:8" s="10" customFormat="1" ht="15">
      <c r="A45" s="16" t="str">
        <f>'[4]Opérations'!$A$58</f>
        <v>15/10/2010</v>
      </c>
      <c r="B45" s="146" t="str">
        <f>'[4]Opérations'!$D$1</f>
        <v>CM-CIC Securities</v>
      </c>
      <c r="C45" s="17" t="s">
        <v>28</v>
      </c>
      <c r="D45" s="45" t="e">
        <f>IF($J$3=0%,'[4]Opérations'!$D$58,'[4]Opérations'!$D$58*$J$3)</f>
        <v>#REF!</v>
      </c>
      <c r="E45" s="18">
        <f>'[4]Opérations'!$D$59</f>
        <v>135.46586</v>
      </c>
      <c r="F45" s="19" t="e">
        <f>IF($J$3=0%,'[4]Opérations'!$D$60,'[4]Opérations'!$D$60*$J$3)</f>
        <v>#REF!</v>
      </c>
      <c r="G45" s="20"/>
      <c r="H45" s="21"/>
    </row>
    <row r="46" spans="1:8" s="10" customFormat="1" ht="15">
      <c r="A46" s="16" t="str">
        <f>'[4]Opérations'!$A$63</f>
        <v>18/10/2010</v>
      </c>
      <c r="B46" s="146" t="str">
        <f>'[4]Opérations'!$D$1</f>
        <v>CM-CIC Securities</v>
      </c>
      <c r="C46" s="17" t="s">
        <v>27</v>
      </c>
      <c r="D46" s="45" t="e">
        <f>IF($J$3=0%,'[4]Opérations'!$C$63,'[4]Opérations'!$C$63*$J$3)</f>
        <v>#REF!</v>
      </c>
      <c r="E46" s="18">
        <f>'[4]Opérations'!$C$64</f>
        <v>133.6129</v>
      </c>
      <c r="F46" s="19" t="e">
        <f>IF($J$3=0%,'[4]Opérations'!$C$65,'[4]Opérations'!$C$65*$J$3)</f>
        <v>#REF!</v>
      </c>
      <c r="G46" s="20"/>
      <c r="H46" s="21"/>
    </row>
    <row r="47" spans="1:8" s="10" customFormat="1" ht="15">
      <c r="A47" s="16" t="str">
        <f>'[4]Opérations'!$A$63</f>
        <v>18/10/2010</v>
      </c>
      <c r="B47" s="146" t="str">
        <f>'[4]Opérations'!$D$1</f>
        <v>CM-CIC Securities</v>
      </c>
      <c r="C47" s="17" t="s">
        <v>28</v>
      </c>
      <c r="D47" s="45" t="e">
        <f>IF($J$3=0%,'[4]Opérations'!$D$63,'[4]Opérations'!$D$63*$J$3)</f>
        <v>#REF!</v>
      </c>
      <c r="E47" s="18">
        <f>'[4]Opérations'!$D$64</f>
        <v>134.95455</v>
      </c>
      <c r="F47" s="19" t="e">
        <f>IF($J$3=0%,'[4]Opérations'!$D$65,'[4]Opérations'!$D$65*$J$3)</f>
        <v>#REF!</v>
      </c>
      <c r="G47" s="20"/>
      <c r="H47" s="21"/>
    </row>
    <row r="48" spans="1:8" s="10" customFormat="1" ht="15">
      <c r="A48" s="16" t="str">
        <f>'[4]Opérations'!$A$68</f>
        <v>19/10/2010</v>
      </c>
      <c r="B48" s="146" t="str">
        <f>'[4]Opérations'!$D$1</f>
        <v>CM-CIC Securities</v>
      </c>
      <c r="C48" s="17" t="s">
        <v>27</v>
      </c>
      <c r="D48" s="45" t="e">
        <f>IF($J$3=0%,'[4]Opérations'!$C$68,'[4]Opérations'!$C$68*$J$3)</f>
        <v>#REF!</v>
      </c>
      <c r="E48" s="18">
        <f>'[4]Opérations'!$C$69</f>
        <v>134.99</v>
      </c>
      <c r="F48" s="19" t="e">
        <f>IF($J$3=0%,'[4]Opérations'!$C$70,'[4]Opérations'!$C$70*$J$3)</f>
        <v>#REF!</v>
      </c>
      <c r="G48" s="20"/>
      <c r="H48" s="21"/>
    </row>
    <row r="49" spans="1:8" s="10" customFormat="1" ht="15">
      <c r="A49" s="16" t="str">
        <f>'[4]Opérations'!$A$68</f>
        <v>19/10/2010</v>
      </c>
      <c r="B49" s="146" t="str">
        <f>'[4]Opérations'!$D$1</f>
        <v>CM-CIC Securities</v>
      </c>
      <c r="C49" s="17" t="s">
        <v>28</v>
      </c>
      <c r="D49" s="45" t="e">
        <f>IF($J$3=0%,'[4]Opérations'!$D$68,'[4]Opérations'!$D$68*$J$3)</f>
        <v>#REF!</v>
      </c>
      <c r="E49" s="18">
        <f>'[4]Opérations'!$D$69</f>
        <v>137.95549</v>
      </c>
      <c r="F49" s="19" t="e">
        <f>IF($J$3=0%,'[4]Opérations'!$D$70,'[4]Opérations'!$D$70*$J$3)</f>
        <v>#REF!</v>
      </c>
      <c r="G49" s="20"/>
      <c r="H49" s="21"/>
    </row>
    <row r="50" spans="1:8" s="10" customFormat="1" ht="15">
      <c r="A50" s="16" t="str">
        <f>'[4]Opérations'!$A$73</f>
        <v>20/10/2010</v>
      </c>
      <c r="B50" s="146" t="str">
        <f>'[4]Opérations'!$D$1</f>
        <v>CM-CIC Securities</v>
      </c>
      <c r="C50" s="17" t="s">
        <v>27</v>
      </c>
      <c r="D50" s="45" t="e">
        <f>IF($J$3=0%,'[4]Opérations'!$C$73,'[4]Opérations'!$C$73*$J$3)</f>
        <v>#REF!</v>
      </c>
      <c r="E50" s="18">
        <f>'[4]Opérations'!$C$74</f>
        <v>137.82895</v>
      </c>
      <c r="F50" s="19" t="e">
        <f>IF($J$3=0%,'[4]Opérations'!$C$75,'[4]Opérations'!$C$75*$J$3)</f>
        <v>#REF!</v>
      </c>
      <c r="G50" s="20"/>
      <c r="H50" s="21"/>
    </row>
    <row r="51" spans="1:8" s="10" customFormat="1" ht="15">
      <c r="A51" s="16" t="str">
        <f>'[4]Opérations'!$A$73</f>
        <v>20/10/2010</v>
      </c>
      <c r="B51" s="146" t="str">
        <f>'[4]Opérations'!$D$1</f>
        <v>CM-CIC Securities</v>
      </c>
      <c r="C51" s="17" t="s">
        <v>28</v>
      </c>
      <c r="D51" s="45" t="e">
        <f>IF($J$3=0%,'[4]Opérations'!$D$73,'[4]Opérations'!$D$73*$J$3)</f>
        <v>#REF!</v>
      </c>
      <c r="E51" s="18">
        <f>'[4]Opérations'!$D$74</f>
        <v>137.9375</v>
      </c>
      <c r="F51" s="19" t="e">
        <f>IF($J$3=0%,'[4]Opérations'!$D$75,'[4]Opérations'!$D$75*$J$3)</f>
        <v>#REF!</v>
      </c>
      <c r="G51" s="20"/>
      <c r="H51" s="21"/>
    </row>
    <row r="52" spans="1:8" s="10" customFormat="1" ht="15">
      <c r="A52" s="16" t="str">
        <f>'[4]Opérations'!$A$78</f>
        <v>21/10/2010</v>
      </c>
      <c r="B52" s="146" t="str">
        <f>'[4]Opérations'!$D$1</f>
        <v>CM-CIC Securities</v>
      </c>
      <c r="C52" s="17" t="s">
        <v>27</v>
      </c>
      <c r="D52" s="45" t="e">
        <f>IF($J$3=0%,'[4]Opérations'!$C$78,'[4]Opérations'!$C$78*$J$3)</f>
        <v>#REF!</v>
      </c>
      <c r="E52" s="18">
        <f>'[4]Opérations'!$C$79</f>
        <v>138.00141</v>
      </c>
      <c r="F52" s="19" t="e">
        <f>IF($J$3=0%,'[4]Opérations'!$C$80,'[4]Opérations'!$C$80*$J$3)</f>
        <v>#REF!</v>
      </c>
      <c r="G52" s="20"/>
      <c r="H52" s="21"/>
    </row>
    <row r="53" spans="1:8" s="10" customFormat="1" ht="15">
      <c r="A53" s="16" t="str">
        <f>'[4]Opérations'!$A$78</f>
        <v>21/10/2010</v>
      </c>
      <c r="B53" s="146" t="str">
        <f>'[4]Opérations'!$D$1</f>
        <v>CM-CIC Securities</v>
      </c>
      <c r="C53" s="17" t="s">
        <v>28</v>
      </c>
      <c r="D53" s="45" t="e">
        <f>IF($J$3=0%,'[4]Opérations'!$D$78,'[4]Opérations'!$D$78*$J$3)</f>
        <v>#REF!</v>
      </c>
      <c r="E53" s="18">
        <f>'[4]Opérations'!$D$79</f>
        <v>138.49991</v>
      </c>
      <c r="F53" s="19" t="e">
        <f>IF($J$3=0%,'[4]Opérations'!$D$80,'[4]Opérations'!$D$80*$J$3)</f>
        <v>#REF!</v>
      </c>
      <c r="G53" s="20"/>
      <c r="H53" s="21"/>
    </row>
    <row r="54" spans="1:8" s="10" customFormat="1" ht="15">
      <c r="A54" s="16" t="str">
        <f>'[4]Opérations'!$A$83</f>
        <v>22/10/2010</v>
      </c>
      <c r="B54" s="146" t="str">
        <f>'[4]Opérations'!$D$1</f>
        <v>CM-CIC Securities</v>
      </c>
      <c r="C54" s="17" t="s">
        <v>27</v>
      </c>
      <c r="D54" s="45" t="e">
        <f>IF($J$3=0%,'[4]Opérations'!$C$83,'[4]Opérations'!$C$83*$J$3)</f>
        <v>#REF!</v>
      </c>
      <c r="E54" s="18">
        <f>'[4]Opérations'!$C$84</f>
        <v>138.00002</v>
      </c>
      <c r="F54" s="19" t="e">
        <f>IF($J$3=0%,'[4]Opérations'!$C$85,'[4]Opérations'!$C$85*$J$3)</f>
        <v>#REF!</v>
      </c>
      <c r="G54" s="20"/>
      <c r="H54" s="21"/>
    </row>
    <row r="55" spans="1:8" s="10" customFormat="1" ht="15">
      <c r="A55" s="16" t="str">
        <f>'[4]Opérations'!$A$83</f>
        <v>22/10/2010</v>
      </c>
      <c r="B55" s="146" t="str">
        <f>'[4]Opérations'!$D$1</f>
        <v>CM-CIC Securities</v>
      </c>
      <c r="C55" s="17" t="s">
        <v>28</v>
      </c>
      <c r="D55" s="45" t="e">
        <f>IF($J$3=0%,'[4]Opérations'!$D$83,'[4]Opérations'!$D$83*$J$3)</f>
        <v>#REF!</v>
      </c>
      <c r="E55" s="18">
        <f>'[4]Opérations'!$D$84</f>
        <v>138.51679</v>
      </c>
      <c r="F55" s="19" t="e">
        <f>IF($J$3=0%,'[4]Opérations'!$D$85,'[4]Opérations'!$D$85*$J$3)</f>
        <v>#REF!</v>
      </c>
      <c r="G55" s="20"/>
      <c r="H55" s="21"/>
    </row>
    <row r="56" spans="1:8" s="10" customFormat="1" ht="15">
      <c r="A56" s="16" t="str">
        <f>'[4]Opérations'!$A$88</f>
        <v>25/10/2010</v>
      </c>
      <c r="B56" s="146" t="str">
        <f>'[4]Opérations'!$D$1</f>
        <v>CM-CIC Securities</v>
      </c>
      <c r="C56" s="17" t="s">
        <v>27</v>
      </c>
      <c r="D56" s="45" t="e">
        <f>IF($J$3=0%,'[4]Opérations'!$C$88,'[4]Opérations'!$C$88*$J$3)</f>
        <v>#REF!</v>
      </c>
      <c r="E56" s="18">
        <f>'[4]Opérations'!$C$89</f>
        <v>138.022</v>
      </c>
      <c r="F56" s="19" t="e">
        <f>IF($J$3=0%,'[4]Opérations'!$C$90,'[4]Opérations'!$C$90*$J$3)</f>
        <v>#REF!</v>
      </c>
      <c r="G56" s="20"/>
      <c r="H56" s="21"/>
    </row>
    <row r="57" spans="1:8" s="10" customFormat="1" ht="15">
      <c r="A57" s="16" t="str">
        <f>'[4]Opérations'!$A$88</f>
        <v>25/10/2010</v>
      </c>
      <c r="B57" s="146" t="str">
        <f>'[4]Opérations'!$D$1</f>
        <v>CM-CIC Securities</v>
      </c>
      <c r="C57" s="17" t="s">
        <v>28</v>
      </c>
      <c r="D57" s="45" t="e">
        <f>IF($J$3=0%,'[4]Opérations'!$D$88,'[4]Opérations'!$D$88*$J$3)</f>
        <v>#REF!</v>
      </c>
      <c r="E57" s="18">
        <f>'[4]Opérations'!$D$89</f>
        <v>138.49667</v>
      </c>
      <c r="F57" s="19" t="e">
        <f>IF($J$3=0%,'[4]Opérations'!$D$90,'[4]Opérations'!$D$90*$J$3)</f>
        <v>#REF!</v>
      </c>
      <c r="G57" s="20"/>
      <c r="H57" s="21"/>
    </row>
    <row r="58" spans="1:8" s="10" customFormat="1" ht="15">
      <c r="A58" s="16" t="str">
        <f>'[4]Opérations'!$A$93</f>
        <v>26/10/2010</v>
      </c>
      <c r="B58" s="146" t="str">
        <f>'[4]Opérations'!$D$1</f>
        <v>CM-CIC Securities</v>
      </c>
      <c r="C58" s="17" t="s">
        <v>27</v>
      </c>
      <c r="D58" s="45" t="e">
        <f>IF($J$3=0%,'[4]Opérations'!$C$93,'[4]Opérations'!$C$93*$J$3)</f>
        <v>#REF!</v>
      </c>
      <c r="E58" s="18">
        <f>'[4]Opérations'!$C$94</f>
        <v>138.00011</v>
      </c>
      <c r="F58" s="19" t="e">
        <f>IF($J$3=0%,'[4]Opérations'!$C$95,'[4]Opérations'!$C$95*$J$3)</f>
        <v>#REF!</v>
      </c>
      <c r="G58" s="20"/>
      <c r="H58" s="21"/>
    </row>
    <row r="59" spans="1:8" s="10" customFormat="1" ht="14.25" customHeight="1">
      <c r="A59" s="16" t="str">
        <f>'[4]Opérations'!$A$93</f>
        <v>26/10/2010</v>
      </c>
      <c r="B59" s="146" t="str">
        <f>'[4]Opérations'!$D$1</f>
        <v>CM-CIC Securities</v>
      </c>
      <c r="C59" s="17" t="s">
        <v>28</v>
      </c>
      <c r="D59" s="45" t="e">
        <f>IF($J$3=0%,'[4]Opérations'!$D$93,'[4]Opérations'!$D$93*$J$3)</f>
        <v>#REF!</v>
      </c>
      <c r="E59" s="18">
        <f>'[4]Opérations'!$D$94</f>
        <v>138.4921</v>
      </c>
      <c r="F59" s="19" t="e">
        <f>IF($J$3=0%,'[4]Opérations'!$D$95,'[4]Opérations'!$D$95*$J$3)</f>
        <v>#REF!</v>
      </c>
      <c r="G59" s="20"/>
      <c r="H59" s="21"/>
    </row>
    <row r="60" spans="1:8" s="10" customFormat="1" ht="15">
      <c r="A60" s="16" t="str">
        <f>'[4]Opérations'!$A$98</f>
        <v>27/10/2010</v>
      </c>
      <c r="B60" s="146" t="str">
        <f>'[4]Opérations'!$D$1</f>
        <v>CM-CIC Securities</v>
      </c>
      <c r="C60" s="17" t="s">
        <v>27</v>
      </c>
      <c r="D60" s="45" t="e">
        <f>IF($J$3=0%,'[4]Opérations'!$C$98,'[4]Opérations'!$C$98*$J$3)</f>
        <v>#REF!</v>
      </c>
      <c r="E60" s="18">
        <f>'[4]Opérations'!$C$99</f>
        <v>137.50625</v>
      </c>
      <c r="F60" s="19" t="e">
        <f>IF($J$3=0%,'[4]Opérations'!$C$100,'[4]Opérations'!$C$100*$J$3)</f>
        <v>#REF!</v>
      </c>
      <c r="G60" s="20"/>
      <c r="H60" s="21"/>
    </row>
    <row r="61" spans="1:8" s="10" customFormat="1" ht="15">
      <c r="A61" s="16" t="str">
        <f>'[4]Opérations'!$A$98</f>
        <v>27/10/2010</v>
      </c>
      <c r="B61" s="146" t="str">
        <f>'[4]Opérations'!$D$1</f>
        <v>CM-CIC Securities</v>
      </c>
      <c r="C61" s="17" t="s">
        <v>28</v>
      </c>
      <c r="D61" s="45" t="e">
        <f>IF($J$3=0%,'[4]Opérations'!$D$98,'[4]Opérations'!$D$98*$J$3)</f>
        <v>#REF!</v>
      </c>
      <c r="E61" s="18">
        <f>'[4]Opérations'!$D$99</f>
        <v>138.48077</v>
      </c>
      <c r="F61" s="19" t="e">
        <f>IF($J$3=0%,'[4]Opérations'!$D$100,'[4]Opérations'!$D$100*$J$3)</f>
        <v>#REF!</v>
      </c>
      <c r="G61" s="20"/>
      <c r="H61" s="21"/>
    </row>
    <row r="62" spans="1:8" s="10" customFormat="1" ht="15">
      <c r="A62" s="16" t="str">
        <f>'[4]Opérations'!$A$103</f>
        <v>28/10/2010</v>
      </c>
      <c r="B62" s="146" t="str">
        <f>'[4]Opérations'!$D$1</f>
        <v>CM-CIC Securities</v>
      </c>
      <c r="C62" s="17" t="s">
        <v>27</v>
      </c>
      <c r="D62" s="45" t="e">
        <f>IF($J$3=0%,'[4]Opérations'!$C$103,'[4]Opérations'!$C$103*$J$3)</f>
        <v>#REF!</v>
      </c>
      <c r="E62" s="18">
        <f>'[4]Opérations'!$C$104</f>
        <v>137.86538</v>
      </c>
      <c r="F62" s="19" t="e">
        <f>IF($J$3=0%,'[4]Opérations'!$C$105,'[4]Opérations'!$C$105*$J$3)</f>
        <v>#REF!</v>
      </c>
      <c r="G62" s="20"/>
      <c r="H62" s="21"/>
    </row>
    <row r="63" spans="1:8" s="10" customFormat="1" ht="15">
      <c r="A63" s="16" t="str">
        <f>'[4]Opérations'!$A$103</f>
        <v>28/10/2010</v>
      </c>
      <c r="B63" s="146" t="str">
        <f>'[4]Opérations'!$D$1</f>
        <v>CM-CIC Securities</v>
      </c>
      <c r="C63" s="17" t="s">
        <v>28</v>
      </c>
      <c r="D63" s="45" t="e">
        <f>IF($J$3=0%,'[4]Opérations'!$D$103,'[4]Opérations'!$D$103*$J$3)</f>
        <v>#REF!</v>
      </c>
      <c r="E63" s="18">
        <f>'[4]Opérations'!$D$104</f>
        <v>138.5</v>
      </c>
      <c r="F63" s="19" t="e">
        <f>IF($J$3=0%,'[4]Opérations'!$D$105,'[4]Opérations'!$D$105*$J$3)</f>
        <v>#REF!</v>
      </c>
      <c r="G63" s="20"/>
      <c r="H63" s="21"/>
    </row>
    <row r="64" spans="1:8" s="10" customFormat="1" ht="15">
      <c r="A64" s="16" t="str">
        <f>'[4]Opérations'!$A$108</f>
        <v>29/10/2010</v>
      </c>
      <c r="B64" s="146" t="str">
        <f>'[4]Opérations'!$D$1</f>
        <v>CM-CIC Securities</v>
      </c>
      <c r="C64" s="17" t="s">
        <v>27</v>
      </c>
      <c r="D64" s="45" t="e">
        <f>IF($J$3=0%,'[4]Opérations'!$C$108,'[4]Opérations'!$C$108*$J$3)</f>
        <v>#REF!</v>
      </c>
      <c r="E64" s="18">
        <f>'[4]Opérations'!$C$109</f>
        <v>138.12644</v>
      </c>
      <c r="F64" s="19" t="e">
        <f>IF($J$3=0%,'[4]Opérations'!$C$110,'[4]Opérations'!$C$110*$J$3)</f>
        <v>#REF!</v>
      </c>
      <c r="G64" s="20"/>
      <c r="H64" s="21"/>
    </row>
    <row r="65" spans="1:8" s="10" customFormat="1" ht="14.25" customHeight="1">
      <c r="A65" s="16" t="str">
        <f>'[4]Opérations'!$A$108</f>
        <v>29/10/2010</v>
      </c>
      <c r="B65" s="146" t="str">
        <f>'[4]Opérations'!$D$1</f>
        <v>CM-CIC Securities</v>
      </c>
      <c r="C65" s="17" t="s">
        <v>28</v>
      </c>
      <c r="D65" s="45" t="e">
        <f>IF($J$3=0%,'[4]Opérations'!$D$108,'[4]Opérations'!$D$108*$J$3)</f>
        <v>#REF!</v>
      </c>
      <c r="E65" s="18">
        <f>'[4]Opérations'!$D$109</f>
        <v>139</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134.20042</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134.93527714285716</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9" t="s">
        <v>29</v>
      </c>
      <c r="B74" s="200"/>
      <c r="C74" s="200"/>
      <c r="D74" s="200"/>
      <c r="E74" s="200"/>
      <c r="F74" s="200"/>
      <c r="G74" s="200"/>
      <c r="H74" s="201"/>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5" t="s">
        <v>31</v>
      </c>
      <c r="B81" s="206"/>
      <c r="C81" s="206"/>
      <c r="D81" s="206"/>
      <c r="E81" s="206"/>
      <c r="F81" s="206"/>
      <c r="G81" s="206"/>
      <c r="H81" s="20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9" t="s">
        <v>36</v>
      </c>
      <c r="B88" s="200"/>
      <c r="C88" s="200"/>
      <c r="D88" s="200"/>
      <c r="E88" s="200"/>
      <c r="F88" s="200"/>
      <c r="G88" s="200"/>
      <c r="H88" s="201"/>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9" t="s">
        <v>37</v>
      </c>
      <c r="B95" s="200"/>
      <c r="C95" s="200"/>
      <c r="D95" s="200"/>
      <c r="E95" s="200"/>
      <c r="F95" s="200"/>
      <c r="G95" s="200"/>
      <c r="H95" s="201"/>
    </row>
    <row r="96" spans="1:8" ht="64.5" customHeight="1" thickBot="1">
      <c r="A96" s="202"/>
      <c r="B96" s="203"/>
      <c r="C96" s="203"/>
      <c r="D96" s="203"/>
      <c r="E96" s="203"/>
      <c r="F96" s="203"/>
      <c r="G96" s="203"/>
      <c r="H96" s="20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2010-11-03T15:58:13Z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-1245245841</vt:i4>
  </property>
  <property fmtid="{D5CDD505-2E9C-101B-9397-08002B2CF9AE}" pid="3" name="_NewReviewCycle">
    <vt:lpwstr/>
  </property>
  <property fmtid="{D5CDD505-2E9C-101B-9397-08002B2CF9AE}" pid="4" name="_EmailSubject">
    <vt:lpwstr>CP [C 0300] : tableau de rachat d'actions (octobre 2010)</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533594105</vt:i4>
  </property>
  <property fmtid="{D5CDD505-2E9C-101B-9397-08002B2CF9AE}" pid="8" name="_ReviewingToolsShownOnce">
    <vt:lpwstr/>
  </property>
</Properties>
</file>