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480" windowHeight="9120" tabRatio="601" activeTab="1"/>
  </bookViews>
  <sheets>
    <sheet name="Comptant" sheetId="1" r:id="rId1"/>
    <sheet name="Informations cumulées" sheetId="2" r:id="rId2"/>
    <sheet name="AMF 2 ancien format" sheetId="3" state="hidden" r:id="rId3"/>
  </sheets>
  <externalReferences>
    <externalReference r:id="rId6"/>
    <externalReference r:id="rId7"/>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0">'[4]Informations cumulées'!#REF!</definedName>
    <definedName name="dénomination">'Informations cumulées'!#REF!</definedName>
    <definedName name="derives_non_exerces">'[2]Produits dérivés'!#REF!</definedName>
    <definedName name="dirigeants">'Informations cumulées'!$J$22</definedName>
    <definedName name="_xlnm.Print_Titles" localSheetId="1">'Informations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 localSheetId="0">'Comptant'!$B$6:$K$50</definedName>
    <definedName name="operations_cash">#REF!</definedName>
    <definedName name="operations_derive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2">'AMF 2 ancien format'!$A$1:$H$70</definedName>
    <definedName name="_xlnm.Print_Area" localSheetId="0">'Comptant'!$B$1:$K$53</definedName>
    <definedName name="_xlnm.Print_Area" localSheetId="1">'Informations cumulées'!$B$1:$L$33</definedName>
  </definedNames>
  <calcPr fullCalcOnLoad="1"/>
</workbook>
</file>

<file path=xl/comments3.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<sst xmlns="http://schemas.openxmlformats.org/spreadsheetml/2006/main" count="293" uniqueCount="111">
  <si>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</si>
  <si>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</si>
  <si>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</si>
  <si>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</si>
  <si>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</si>
  <si>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</si>
  <si>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</si>
  <si>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</si>
  <si>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</si>
  <si>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</si>
  <si>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</si>
  <si>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</si>
  <si>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</si>
  <si>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</si>
  <si>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</si>
  <si>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</si>
  <si>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</si>
  <si>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</si>
  <si>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</si>
  <si>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</si>
  <si>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</si>
  <si>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</si>
  <si>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</si>
  <si>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</si>
  <si>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</si>
  <si>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</si>
  <si>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</si>
  <si>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</si>
  <si>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</si>
  <si>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</si>
  <si>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</si>
  <si>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</si>
  <si>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</si>
  <si>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</si>
  <si>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</si>
  <si>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</si>
  <si>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</si>
  <si>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</si>
  <si>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</si>
  <si>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</si>
  <si>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</si>
  <si>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</si>
  <si>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</si>
  <si>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</si>
  <si>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</si>
  <si>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</si>
  <si>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</si>
  <si>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</si>
  <si>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</si>
  <si>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</si>
  <si>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</si>
  <si>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</si>
  <si>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</si>
  <si>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</si>
  <si>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</si>
  <si>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</si>
  <si>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</si>
  <si>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</si>
  <si>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</si>
  <si>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</si>
  <si>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</si>
  <si>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</si>
  <si>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</si>
  <si>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</si>
  <si>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</si>
  <si>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</si>
  <si>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CONTRAT DE LIQUIDITE</t>
  </si>
  <si>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</si>
  <si>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</si>
  <si>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</si>
  <si>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</si>
  <si>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</si>
  <si>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Montant</t>
  </si>
  <si>
    <t>Commentaires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</si>
  <si>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</si>
  <si>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</si>
  <si>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</si>
  <si>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</si>
  <si>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</si>
  <si>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LACIE S.A.</t>
  </si>
  <si>
    <t>CM-CIC Securities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</si>
  <si>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</si>
  <si>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Ligne ds 
lpdata</t>
  </si>
  <si>
    <t>nom de l'onglet dans 
Contrat de liquidité 
dans LP Data</t>
  </si>
  <si>
    <t>Rachat dans Négo
 pour émetteurs</t>
  </si>
  <si>
    <t>Somme</t>
  </si>
  <si>
    <t>Lacie</t>
  </si>
  <si>
    <t>243.040 / 0,7%</t>
  </si>
  <si>
    <t>01/08/2011</t>
  </si>
  <si>
    <t>02/08/2011</t>
  </si>
  <si>
    <t>03/08/2011</t>
  </si>
  <si>
    <t>04/08/2011</t>
  </si>
  <si>
    <t>05/08/2011</t>
  </si>
  <si>
    <t>08/08/2011</t>
  </si>
  <si>
    <t>09/08/2011</t>
  </si>
  <si>
    <t>10/08/2011</t>
  </si>
  <si>
    <t>11/08/2011</t>
  </si>
  <si>
    <t>12/08/2011</t>
  </si>
  <si>
    <t>15/08/2011</t>
  </si>
  <si>
    <t>16/08/2011</t>
  </si>
  <si>
    <t>17/08/2011</t>
  </si>
  <si>
    <t>18/08/2011</t>
  </si>
  <si>
    <t>19/08/2011</t>
  </si>
  <si>
    <t>22/08/2011</t>
  </si>
  <si>
    <t>23/08/2011</t>
  </si>
  <si>
    <t>24/08/2011</t>
  </si>
  <si>
    <t>25/08/2011</t>
  </si>
  <si>
    <t>26/08/2011</t>
  </si>
  <si>
    <t>29/08/2011</t>
  </si>
  <si>
    <t>30/08/2011</t>
  </si>
  <si>
    <t>31/08/2011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</si>
</sst>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_-* #,##0.0\ _F_-;\-* #,##0.0\ _F_-;_-* &quot;-&quot;??\ _F_-;_-@_-"/>
    <numFmt numFmtId="190" formatCode="_-* #,##0\ _F_-;\-* #,##0\ _F_-;_-* &quot;-&quot;??\ _F_-;_-@_-"/>
    <numFmt numFmtId="191" formatCode="&quot;Vrai&quot;;&quot;Vrai&quot;;&quot;Faux&quot;"/>
    <numFmt numFmtId="192" formatCode="&quot;Actif&quot;;&quot;Actif&quot;;&quot;Inactif&quot;"/>
  </numFmts>
  <fonts count="46">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sz val="10"/>
      <color indexed="50"/>
      <name val="Arial"/>
      <family val="2"/>
    </font>
    <font>
      <b/>
      <i/>
      <sz val="11"/>
      <name val="Arial"/>
      <family val="2"/>
    </font>
    <font>
      <sz val="11"/>
      <color indexed="9"/>
      <name val="Arial"/>
      <family val="2"/>
    </font>
    <font>
      <sz val="11"/>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39" fillId="0" borderId="0" applyNumberFormat="0" applyFill="0" applyBorder="0" applyAlignment="0" applyProtection="0"/>
    <xf numFmtId="0" fontId="38" fillId="15" borderId="1" applyNumberFormat="0" applyAlignment="0" applyProtection="0"/>
    <xf numFmtId="0" fontId="39" fillId="0" borderId="2" applyNumberFormat="0" applyFill="0" applyAlignment="0" applyProtection="0"/>
    <xf numFmtId="0" fontId="0" fillId="4" borderId="3" applyNumberFormat="0" applyFont="0" applyAlignment="0" applyProtection="0"/>
    <xf numFmtId="0" fontId="36" fillId="7" borderId="1" applyNumberFormat="0" applyAlignment="0" applyProtection="0"/>
    <xf numFmtId="0" fontId="34"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7" borderId="0" applyNumberFormat="0" applyBorder="0" applyAlignment="0" applyProtection="0"/>
    <xf numFmtId="0" fontId="8" fillId="0" borderId="0">
      <alignment/>
      <protection/>
    </xf>
    <xf numFmtId="0" fontId="0" fillId="0" borderId="0" applyFill="0">
      <alignment/>
      <protection/>
    </xf>
    <xf numFmtId="0" fontId="25" fillId="0" borderId="0" applyFill="0" applyBorder="0">
      <alignment/>
      <protection/>
    </xf>
    <xf numFmtId="0" fontId="25" fillId="0" borderId="0">
      <alignment/>
      <protection/>
    </xf>
    <xf numFmtId="9" fontId="0" fillId="0" borderId="0" applyFont="0" applyFill="0" applyBorder="0" applyAlignment="0" applyProtection="0"/>
    <xf numFmtId="0" fontId="33" fillId="6" borderId="0" applyNumberFormat="0" applyBorder="0" applyAlignment="0" applyProtection="0"/>
    <xf numFmtId="0" fontId="37" fillId="15" borderId="4" applyNumberFormat="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2" fillId="0" borderId="8" applyNumberFormat="0" applyFill="0" applyAlignment="0" applyProtection="0"/>
    <xf numFmtId="0" fontId="40" fillId="17" borderId="9" applyNumberFormat="0" applyAlignment="0" applyProtection="0"/>
  </cellStyleXfs>
  <cellXfs count="207">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76"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1" fontId="0" fillId="0" borderId="17" xfId="52" applyNumberFormat="1" applyFont="1" applyBorder="1" applyAlignment="1">
      <alignment horizontal="right" vertical="center"/>
      <protection/>
    </xf>
    <xf numFmtId="179"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76"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77" fontId="0" fillId="0" borderId="0" xfId="52" applyNumberFormat="1" applyFont="1" applyFill="1" applyBorder="1" applyAlignment="1">
      <alignment horizontal="left" vertical="center"/>
      <protection/>
    </xf>
    <xf numFmtId="179"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76"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77" fontId="0" fillId="0" borderId="18" xfId="52" applyNumberFormat="1" applyFont="1" applyFill="1" applyBorder="1" applyAlignment="1">
      <alignment horizontal="left" vertical="center"/>
      <protection/>
    </xf>
    <xf numFmtId="179"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76"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79" fontId="8" fillId="0" borderId="21" xfId="52" applyNumberFormat="1" applyBorder="1" applyAlignment="1">
      <alignment horizontal="left" vertical="center"/>
      <protection/>
    </xf>
    <xf numFmtId="176" fontId="8" fillId="0" borderId="0" xfId="52" applyNumberFormat="1" applyBorder="1" applyAlignment="1">
      <alignment horizontal="left" vertical="center"/>
      <protection/>
    </xf>
    <xf numFmtId="0" fontId="8" fillId="0" borderId="0" xfId="52" applyBorder="1" applyAlignment="1">
      <alignment horizontal="left" vertical="center"/>
      <protection/>
    </xf>
    <xf numFmtId="176"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79"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79" fontId="0" fillId="0" borderId="0" xfId="52" applyNumberFormat="1" applyFont="1" applyFill="1" applyBorder="1" applyAlignment="1">
      <alignment horizontal="right" vertical="center"/>
      <protection/>
    </xf>
    <xf numFmtId="179"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76"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176"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1" fontId="0" fillId="0" borderId="17" xfId="52" applyNumberFormat="1" applyFont="1" applyFill="1" applyBorder="1" applyAlignment="1">
      <alignment horizontal="right" vertical="center"/>
      <protection/>
    </xf>
    <xf numFmtId="179"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76" fontId="0" fillId="0" borderId="28" xfId="52" applyNumberFormat="1" applyFont="1" applyBorder="1" applyAlignment="1">
      <alignment horizontal="center" vertical="center"/>
      <protection/>
    </xf>
    <xf numFmtId="0" fontId="0" fillId="0" borderId="29" xfId="52" applyFont="1" applyBorder="1" applyAlignment="1">
      <alignment horizontal="center" vertical="center"/>
      <protection/>
    </xf>
    <xf numFmtId="3" fontId="0" fillId="0" borderId="29" xfId="52" applyNumberFormat="1" applyFont="1" applyBorder="1" applyAlignment="1">
      <alignment horizontal="right" vertical="center"/>
      <protection/>
    </xf>
    <xf numFmtId="179" fontId="0" fillId="0" borderId="29" xfId="52" applyNumberFormat="1" applyFont="1" applyBorder="1" applyAlignment="1">
      <alignment horizontal="right" vertical="center"/>
      <protection/>
    </xf>
    <xf numFmtId="0" fontId="0" fillId="18" borderId="30" xfId="52" applyFont="1" applyFill="1" applyBorder="1" applyAlignment="1">
      <alignment horizontal="left" vertical="center"/>
      <protection/>
    </xf>
    <xf numFmtId="0" fontId="0" fillId="18" borderId="31" xfId="52" applyFont="1" applyFill="1" applyBorder="1" applyAlignment="1">
      <alignment horizontal="left" vertical="center"/>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29" xfId="52" applyNumberFormat="1" applyFont="1" applyBorder="1" applyAlignment="1">
      <alignment horizontal="center" vertical="center"/>
      <protection/>
    </xf>
    <xf numFmtId="3" fontId="20" fillId="19" borderId="10" xfId="53" applyNumberFormat="1" applyFont="1" applyFill="1" applyBorder="1" applyAlignment="1" applyProtection="1">
      <alignment horizontal="center" vertical="center"/>
      <protection locked="0"/>
    </xf>
    <xf numFmtId="190" fontId="20" fillId="19" borderId="11" xfId="47" applyNumberFormat="1" applyFont="1" applyFill="1" applyBorder="1" applyAlignment="1" applyProtection="1">
      <alignment horizontal="center" vertical="center"/>
      <protection locked="0"/>
    </xf>
    <xf numFmtId="190" fontId="20" fillId="15" borderId="0" xfId="47" applyNumberFormat="1" applyFont="1" applyFill="1" applyBorder="1" applyAlignment="1">
      <alignment horizontal="center" vertical="center"/>
    </xf>
    <xf numFmtId="190" fontId="20" fillId="19" borderId="32" xfId="47" applyNumberFormat="1" applyFont="1" applyFill="1" applyBorder="1" applyAlignment="1" applyProtection="1">
      <alignment horizontal="center" vertical="center"/>
      <protection locked="0"/>
    </xf>
    <xf numFmtId="190" fontId="20" fillId="19" borderId="33" xfId="47" applyNumberFormat="1" applyFont="1" applyFill="1" applyBorder="1" applyAlignment="1" applyProtection="1">
      <alignment horizontal="center" vertical="center"/>
      <protection locked="0"/>
    </xf>
    <xf numFmtId="190" fontId="20" fillId="19" borderId="34" xfId="47" applyNumberFormat="1" applyFont="1" applyFill="1" applyBorder="1" applyAlignment="1" applyProtection="1">
      <alignment horizontal="center" vertical="center"/>
      <protection locked="0"/>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5" xfId="53" applyFont="1" applyFill="1" applyBorder="1">
      <alignment/>
      <protection/>
    </xf>
    <xf numFmtId="0" fontId="16" fillId="0" borderId="0" xfId="53" applyFont="1" applyFill="1" applyBorder="1">
      <alignment/>
      <protection/>
    </xf>
    <xf numFmtId="0" fontId="20" fillId="15" borderId="36"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7" xfId="53" applyNumberFormat="1" applyFont="1" applyFill="1" applyBorder="1" applyAlignment="1" applyProtection="1">
      <alignment horizontal="center"/>
      <protection locked="0"/>
    </xf>
    <xf numFmtId="0" fontId="16" fillId="19" borderId="38" xfId="53" applyFont="1" applyFill="1" applyBorder="1" applyProtection="1">
      <alignment/>
      <protection locked="0"/>
    </xf>
    <xf numFmtId="0" fontId="16" fillId="19" borderId="39" xfId="53" applyFont="1" applyFill="1" applyBorder="1" applyProtection="1">
      <alignment/>
      <protection locked="0"/>
    </xf>
    <xf numFmtId="185" fontId="16" fillId="15" borderId="36"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0" fontId="16" fillId="15" borderId="14" xfId="53" applyFont="1" applyFill="1" applyBorder="1" applyProtection="1">
      <alignment/>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40" xfId="53" applyFont="1" applyFill="1" applyBorder="1" applyProtection="1">
      <alignment/>
      <protection locked="0"/>
    </xf>
    <xf numFmtId="0" fontId="16" fillId="11" borderId="0" xfId="53" applyFont="1" applyFill="1" applyAlignment="1">
      <alignment vertical="center"/>
      <protection/>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85" fontId="16" fillId="15" borderId="41" xfId="53" applyNumberFormat="1" applyFont="1" applyFill="1" applyBorder="1" applyProtection="1">
      <alignment/>
      <protection locked="0"/>
    </xf>
    <xf numFmtId="0" fontId="16" fillId="15" borderId="30" xfId="53" applyFont="1" applyFill="1" applyBorder="1" applyProtection="1">
      <alignment/>
      <protection locked="0"/>
    </xf>
    <xf numFmtId="4" fontId="16" fillId="15" borderId="30"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0" fontId="27" fillId="11" borderId="0" xfId="53" applyFont="1" applyFill="1">
      <alignment/>
      <protection/>
    </xf>
    <xf numFmtId="185" fontId="16" fillId="15" borderId="36" xfId="53" applyNumberFormat="1" applyFont="1" applyFill="1" applyBorder="1" applyAlignment="1" applyProtection="1">
      <alignment horizontal="center" vertical="center"/>
      <protection locked="0"/>
    </xf>
    <xf numFmtId="4" fontId="16" fillId="15" borderId="14"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0" fontId="28" fillId="19" borderId="37" xfId="53" applyNumberFormat="1" applyFont="1" applyFill="1" applyBorder="1" applyProtection="1">
      <alignment/>
      <protection locked="0"/>
    </xf>
    <xf numFmtId="175" fontId="28" fillId="19" borderId="42" xfId="53" applyNumberFormat="1" applyFont="1" applyFill="1" applyBorder="1">
      <alignment/>
      <protection/>
    </xf>
    <xf numFmtId="4" fontId="28" fillId="19" borderId="43" xfId="53" applyNumberFormat="1" applyFont="1" applyFill="1" applyBorder="1" applyProtection="1">
      <alignment/>
      <protection locked="0"/>
    </xf>
    <xf numFmtId="0" fontId="28" fillId="19" borderId="41" xfId="53" applyNumberFormat="1" applyFont="1" applyFill="1" applyBorder="1" applyProtection="1">
      <alignment/>
      <protection locked="0"/>
    </xf>
    <xf numFmtId="175" fontId="28" fillId="19" borderId="18" xfId="53" applyNumberFormat="1" applyFont="1" applyFill="1" applyBorder="1">
      <alignment/>
      <protection/>
    </xf>
    <xf numFmtId="4" fontId="28" fillId="19" borderId="31" xfId="53" applyNumberFormat="1" applyFont="1" applyFill="1" applyBorder="1" applyProtection="1">
      <alignment/>
      <protection locked="0"/>
    </xf>
    <xf numFmtId="0" fontId="24" fillId="0" borderId="0" xfId="53" applyFont="1" applyFill="1" applyBorder="1" applyAlignment="1">
      <alignment wrapText="1"/>
      <protection/>
    </xf>
    <xf numFmtId="0" fontId="16" fillId="21" borderId="0" xfId="53" applyFont="1" applyFill="1" applyBorder="1">
      <alignment/>
      <protection/>
    </xf>
    <xf numFmtId="2" fontId="16" fillId="0" borderId="0" xfId="53" applyNumberFormat="1" applyFont="1" applyFill="1" applyBorder="1">
      <alignment/>
      <protection/>
    </xf>
    <xf numFmtId="4" fontId="27" fillId="11" borderId="0" xfId="53" applyNumberFormat="1" applyFont="1" applyFill="1">
      <alignment/>
      <protection/>
    </xf>
    <xf numFmtId="9" fontId="16" fillId="0" borderId="0" xfId="53" applyNumberFormat="1" applyFont="1" applyFill="1" applyBorder="1">
      <alignment/>
      <protection/>
    </xf>
    <xf numFmtId="0" fontId="24" fillId="15" borderId="37" xfId="53" applyFont="1" applyFill="1" applyBorder="1" applyAlignment="1">
      <alignment wrapText="1"/>
      <protection/>
    </xf>
    <xf numFmtId="0" fontId="18" fillId="15" borderId="42" xfId="53" applyFont="1" applyFill="1" applyBorder="1" applyAlignment="1">
      <alignment/>
      <protection/>
    </xf>
    <xf numFmtId="0" fontId="18" fillId="15" borderId="43" xfId="53" applyFont="1" applyFill="1" applyBorder="1" applyAlignment="1">
      <alignment/>
      <protection/>
    </xf>
    <xf numFmtId="0" fontId="24" fillId="15" borderId="41" xfId="53" applyFont="1" applyFill="1" applyBorder="1" applyAlignment="1">
      <alignment wrapText="1"/>
      <protection/>
    </xf>
    <xf numFmtId="0" fontId="0" fillId="15" borderId="18" xfId="53" applyFill="1" applyBorder="1" applyAlignment="1">
      <alignment/>
      <protection/>
    </xf>
    <xf numFmtId="0" fontId="0" fillId="15" borderId="31" xfId="53" applyFill="1" applyBorder="1" applyAlignment="1">
      <alignment/>
      <protection/>
    </xf>
    <xf numFmtId="0" fontId="20" fillId="19" borderId="44" xfId="53" applyNumberFormat="1" applyFont="1" applyFill="1" applyBorder="1" applyAlignment="1" applyProtection="1">
      <alignment horizontal="center"/>
      <protection locked="0"/>
    </xf>
    <xf numFmtId="0" fontId="20" fillId="19" borderId="45" xfId="53" applyNumberFormat="1" applyFont="1" applyFill="1" applyBorder="1" applyAlignment="1" applyProtection="1">
      <alignment horizontal="center"/>
      <protection locked="0"/>
    </xf>
    <xf numFmtId="0" fontId="20" fillId="15" borderId="35" xfId="53" applyFont="1" applyFill="1" applyBorder="1" applyAlignment="1">
      <alignment horizontal="left" vertical="center"/>
      <protection/>
    </xf>
    <xf numFmtId="0" fontId="0" fillId="0" borderId="35" xfId="53" applyFont="1" applyBorder="1" applyAlignment="1">
      <alignment horizontal="left" vertical="center"/>
      <protection/>
    </xf>
    <xf numFmtId="2" fontId="15" fillId="18" borderId="44"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5"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5" xfId="53" applyFill="1" applyBorder="1" applyAlignment="1">
      <alignment horizontal="center" vertical="center"/>
      <protection/>
    </xf>
    <xf numFmtId="49" fontId="20" fillId="19" borderId="44" xfId="53" applyNumberFormat="1" applyFont="1" applyFill="1" applyBorder="1" applyAlignment="1" applyProtection="1">
      <alignment horizontal="left"/>
      <protection locked="0"/>
    </xf>
    <xf numFmtId="49" fontId="20" fillId="19" borderId="45" xfId="53" applyNumberFormat="1" applyFont="1" applyFill="1" applyBorder="1" applyAlignment="1" applyProtection="1">
      <alignment horizontal="left"/>
      <protection locked="0"/>
    </xf>
    <xf numFmtId="188" fontId="20" fillId="19" borderId="44" xfId="53" applyNumberFormat="1" applyFont="1" applyFill="1" applyBorder="1" applyAlignment="1" applyProtection="1">
      <alignment horizontal="center"/>
      <protection locked="0"/>
    </xf>
    <xf numFmtId="188" fontId="22" fillId="19" borderId="45" xfId="53" applyNumberFormat="1" applyFont="1" applyFill="1" applyBorder="1" applyAlignment="1" applyProtection="1">
      <alignment horizontal="center"/>
      <protection locked="0"/>
    </xf>
    <xf numFmtId="9" fontId="20" fillId="19" borderId="44" xfId="56" applyFont="1" applyFill="1" applyBorder="1" applyAlignment="1" applyProtection="1">
      <alignment horizontal="center"/>
      <protection locked="0"/>
    </xf>
    <xf numFmtId="9" fontId="22" fillId="19" borderId="45" xfId="56" applyFont="1" applyFill="1" applyBorder="1" applyAlignment="1" applyProtection="1">
      <alignment horizontal="center"/>
      <protection locked="0"/>
    </xf>
    <xf numFmtId="0" fontId="1" fillId="18" borderId="44"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5" xfId="52" applyFont="1" applyFill="1" applyBorder="1" applyAlignment="1">
      <alignment horizontal="left" vertical="center"/>
      <protection/>
    </xf>
    <xf numFmtId="176" fontId="8" fillId="0" borderId="44" xfId="52" applyNumberFormat="1" applyBorder="1" applyAlignment="1">
      <alignment horizontal="left" vertical="center"/>
      <protection/>
    </xf>
    <xf numFmtId="176" fontId="8" fillId="0" borderId="46" xfId="52" applyNumberFormat="1" applyBorder="1" applyAlignment="1">
      <alignment horizontal="left" vertical="center"/>
      <protection/>
    </xf>
    <xf numFmtId="176" fontId="8" fillId="0" borderId="45" xfId="52" applyNumberFormat="1" applyBorder="1" applyAlignment="1">
      <alignment horizontal="left" vertical="center"/>
      <protection/>
    </xf>
    <xf numFmtId="0" fontId="1" fillId="18" borderId="47" xfId="52" applyFont="1" applyFill="1" applyBorder="1" applyAlignment="1">
      <alignment horizontal="left" vertical="center"/>
      <protection/>
    </xf>
    <xf numFmtId="0" fontId="1" fillId="18" borderId="48" xfId="52" applyFont="1" applyFill="1" applyBorder="1" applyAlignment="1">
      <alignment horizontal="left" vertical="center"/>
      <protection/>
    </xf>
    <xf numFmtId="0" fontId="1" fillId="18" borderId="49" xfId="52" applyFont="1" applyFill="1" applyBorder="1" applyAlignment="1">
      <alignment horizontal="left" vertical="center"/>
      <protection/>
    </xf>
    <xf numFmtId="176" fontId="2" fillId="0" borderId="50" xfId="52" applyNumberFormat="1" applyFont="1" applyBorder="1" applyAlignment="1">
      <alignment horizontal="left" vertical="center"/>
      <protection/>
    </xf>
    <xf numFmtId="176" fontId="2" fillId="0" borderId="51" xfId="52" applyNumberFormat="1" applyFont="1" applyBorder="1" applyAlignment="1">
      <alignment horizontal="left" vertical="center"/>
      <protection/>
    </xf>
    <xf numFmtId="176" fontId="2" fillId="0" borderId="52" xfId="52" applyNumberFormat="1" applyFont="1" applyBorder="1" applyAlignment="1">
      <alignment horizontal="left" vertical="center"/>
      <protection/>
    </xf>
    <xf numFmtId="177" fontId="0" fillId="0" borderId="53" xfId="52" applyNumberFormat="1" applyFont="1" applyFill="1" applyBorder="1" applyAlignment="1">
      <alignment horizontal="left" vertical="center"/>
      <protection/>
    </xf>
    <xf numFmtId="177" fontId="0" fillId="0" borderId="54" xfId="52" applyNumberFormat="1" applyFont="1" applyFill="1" applyBorder="1" applyAlignment="1">
      <alignment horizontal="left" vertical="center"/>
      <protection/>
    </xf>
    <xf numFmtId="179" fontId="0" fillId="0" borderId="53" xfId="52" applyNumberFormat="1" applyFont="1" applyFill="1" applyBorder="1" applyAlignment="1">
      <alignment horizontal="left" vertical="center"/>
      <protection/>
    </xf>
    <xf numFmtId="179" fontId="0" fillId="0" borderId="54" xfId="52" applyNumberFormat="1" applyFont="1" applyFill="1" applyBorder="1" applyAlignment="1">
      <alignment horizontal="left" vertical="center"/>
      <protection/>
    </xf>
    <xf numFmtId="177" fontId="0" fillId="0" borderId="55" xfId="52" applyNumberFormat="1" applyFont="1" applyFill="1" applyBorder="1" applyAlignment="1">
      <alignment horizontal="left" vertical="center"/>
      <protection/>
    </xf>
    <xf numFmtId="177" fontId="0" fillId="0" borderId="49" xfId="52" applyNumberFormat="1" applyFont="1" applyFill="1" applyBorder="1" applyAlignment="1">
      <alignment horizontal="left" vertical="center"/>
      <protection/>
    </xf>
    <xf numFmtId="180" fontId="0" fillId="0" borderId="53" xfId="52" applyNumberFormat="1" applyFont="1" applyFill="1" applyBorder="1" applyAlignment="1">
      <alignment horizontal="left" vertical="center"/>
      <protection/>
    </xf>
    <xf numFmtId="180" fontId="0" fillId="0" borderId="54"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56" xfId="52" applyFont="1" applyFill="1" applyBorder="1" applyAlignment="1">
      <alignment horizontal="center" vertical="center"/>
      <protection/>
    </xf>
    <xf numFmtId="0" fontId="3" fillId="18" borderId="57" xfId="52" applyFont="1" applyFill="1" applyBorder="1" applyAlignment="1">
      <alignment horizontal="center" vertical="center"/>
      <protection/>
    </xf>
    <xf numFmtId="0" fontId="3" fillId="18" borderId="58"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84" fontId="8" fillId="0" borderId="53" xfId="52" applyNumberFormat="1" applyFont="1" applyFill="1" applyBorder="1" applyAlignment="1">
      <alignment horizontal="center" vertical="center"/>
      <protection/>
    </xf>
    <xf numFmtId="184" fontId="8" fillId="0" borderId="54" xfId="52" applyNumberFormat="1" applyFont="1" applyFill="1" applyBorder="1" applyAlignment="1">
      <alignment horizontal="center" vertical="center"/>
      <protection/>
    </xf>
    <xf numFmtId="184" fontId="8" fillId="0" borderId="14" xfId="52" applyNumberFormat="1" applyFont="1" applyFill="1" applyBorder="1" applyAlignment="1">
      <alignment horizontal="center" vertical="center"/>
      <protection/>
    </xf>
    <xf numFmtId="184" fontId="8" fillId="0" borderId="15" xfId="52" applyNumberFormat="1" applyFont="1" applyFill="1" applyBorder="1" applyAlignment="1">
      <alignment horizontal="center" vertical="center"/>
      <protection/>
    </xf>
    <xf numFmtId="176" fontId="2" fillId="0" borderId="47" xfId="52" applyNumberFormat="1" applyFont="1" applyBorder="1" applyAlignment="1">
      <alignment horizontal="left" vertical="center"/>
      <protection/>
    </xf>
    <xf numFmtId="176" fontId="2" fillId="0" borderId="48" xfId="52" applyNumberFormat="1" applyFont="1" applyBorder="1" applyAlignment="1">
      <alignment horizontal="left" vertical="center"/>
      <protection/>
    </xf>
    <xf numFmtId="176" fontId="2" fillId="0" borderId="59" xfId="52" applyNumberFormat="1" applyFont="1" applyBorder="1" applyAlignment="1">
      <alignment horizontal="left" vertical="center"/>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pat1" xfId="54"/>
    <cellStyle name="Patrick1"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dxfs count="129">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mmandButton1"/>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twoCellAnchor editAs="oneCell">
    <xdr:from>
      <xdr:col>14</xdr:col>
      <xdr:colOff>990600</xdr:colOff>
      <xdr:row>3</xdr:row>
      <xdr:rowOff>228600</xdr:rowOff>
    </xdr:from>
    <xdr:to>
      <xdr:col>20</xdr:col>
      <xdr:colOff>638175</xdr:colOff>
      <xdr:row>3</xdr:row>
      <xdr:rowOff>876300</xdr:rowOff>
    </xdr:to>
    <xdr:pic>
      <xdr:nvPicPr>
        <xdr:cNvPr id="2" name="CommandButton2"/>
        <xdr:cNvPicPr preferRelativeResize="1">
          <a:picLocks noChangeAspect="1"/>
        </xdr:cNvPicPr>
      </xdr:nvPicPr>
      <xdr:blipFill>
        <a:blip r:embed="rId2"/>
        <a:stretch>
          <a:fillRect/>
        </a:stretch>
      </xdr:blipFill>
      <xdr:spPr>
        <a:xfrm>
          <a:off x="12468225" y="971550"/>
          <a:ext cx="2162175" cy="647700"/>
        </a:xfrm>
        <a:prstGeom prst="rect">
          <a:avLst/>
        </a:prstGeom>
        <a:noFill/>
        <a:ln w="9525" cmpd="sng">
          <a:noFill/>
        </a:ln>
      </xdr:spPr>
    </xdr:pic>
    <xdr:clientData/>
  </xdr:twoCellAnchor>
  <xdr:twoCellAnchor editAs="oneCell">
    <xdr:from>
      <xdr:col>14</xdr:col>
      <xdr:colOff>990600</xdr:colOff>
      <xdr:row>3</xdr:row>
      <xdr:rowOff>228600</xdr:rowOff>
    </xdr:from>
    <xdr:to>
      <xdr:col>20</xdr:col>
      <xdr:colOff>638175</xdr:colOff>
      <xdr:row>3</xdr:row>
      <xdr:rowOff>876300</xdr:rowOff>
    </xdr:to>
    <xdr:pic>
      <xdr:nvPicPr>
        <xdr:cNvPr id="3" name="CommandButton3"/>
        <xdr:cNvPicPr preferRelativeResize="1">
          <a:picLocks noChangeAspect="1"/>
        </xdr:cNvPicPr>
      </xdr:nvPicPr>
      <xdr:blipFill>
        <a:blip r:embed="rId3"/>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hottier\Local%20Settings\Temporary%20Internet%20Files\OLK3\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hottier\Local%20Settings\Temporary%20Internet%20Files\OLK3\Negos_pour_emetteur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hottier\Local%20Settings\Temporary%20Internet%20Files\OLK3\tableau_%20rachat_actions%20(6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201102%20tableau_%20rachat_act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201107%20tableau_%20rachat_ac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rp-krypton\Compta\Situations\FY2012\S110831\BANQUE\SICAV%2031-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4">
          <cell r="B4" t="str">
            <v>LACIE S.A.</v>
          </cell>
        </row>
        <row r="8">
          <cell r="A8" t="str">
            <v>01/07/2011</v>
          </cell>
          <cell r="B8" t="str">
            <v>1 Somme de Quantité</v>
          </cell>
          <cell r="C8">
            <v>1688</v>
          </cell>
          <cell r="D8">
            <v>426</v>
          </cell>
        </row>
        <row r="9">
          <cell r="B9" t="str">
            <v>2 P.R.Moyen</v>
          </cell>
          <cell r="C9">
            <v>2.98002</v>
          </cell>
          <cell r="D9">
            <v>3.01</v>
          </cell>
        </row>
        <row r="10">
          <cell r="B10" t="str">
            <v>3 Capitaux.</v>
          </cell>
          <cell r="C10">
            <v>5030.27</v>
          </cell>
          <cell r="D10">
            <v>1282.26</v>
          </cell>
        </row>
        <row r="11">
          <cell r="B11" t="str">
            <v>4 Max COURS</v>
          </cell>
          <cell r="C11">
            <v>3.01</v>
          </cell>
          <cell r="D11">
            <v>3.01</v>
          </cell>
        </row>
        <row r="12">
          <cell r="B12" t="str">
            <v>5 Min COURS</v>
          </cell>
          <cell r="C12">
            <v>2.98</v>
          </cell>
          <cell r="D12">
            <v>3.01</v>
          </cell>
        </row>
        <row r="13">
          <cell r="A13" t="str">
            <v>04/07/2011</v>
          </cell>
          <cell r="B13" t="str">
            <v>1 Somme de Quantité</v>
          </cell>
          <cell r="C13">
            <v>2348</v>
          </cell>
          <cell r="D13">
            <v>1284</v>
          </cell>
        </row>
        <row r="14">
          <cell r="B14" t="str">
            <v>2 P.R.Moyen</v>
          </cell>
          <cell r="C14">
            <v>2.96002</v>
          </cell>
          <cell r="D14">
            <v>3</v>
          </cell>
        </row>
        <row r="15">
          <cell r="B15" t="str">
            <v>3 Capitaux.</v>
          </cell>
          <cell r="C15">
            <v>6950.13</v>
          </cell>
          <cell r="D15">
            <v>3852</v>
          </cell>
        </row>
        <row r="16">
          <cell r="B16" t="str">
            <v>4 Max COURS</v>
          </cell>
          <cell r="C16">
            <v>3</v>
          </cell>
          <cell r="D16">
            <v>3</v>
          </cell>
        </row>
        <row r="17">
          <cell r="B17" t="str">
            <v>5 Min COURS</v>
          </cell>
          <cell r="C17">
            <v>2.96</v>
          </cell>
          <cell r="D17">
            <v>3</v>
          </cell>
        </row>
        <row r="18">
          <cell r="A18" t="str">
            <v>05/07/2011</v>
          </cell>
          <cell r="B18" t="str">
            <v>1 Somme de Quantité</v>
          </cell>
          <cell r="C18">
            <v>1</v>
          </cell>
          <cell r="D18">
            <v>721</v>
          </cell>
        </row>
        <row r="19">
          <cell r="B19" t="str">
            <v>2 P.R.Moyen</v>
          </cell>
          <cell r="C19">
            <v>2.96</v>
          </cell>
          <cell r="D19">
            <v>2.96</v>
          </cell>
        </row>
        <row r="20">
          <cell r="B20" t="str">
            <v>3 Capitaux.</v>
          </cell>
          <cell r="C20">
            <v>2.96</v>
          </cell>
          <cell r="D20">
            <v>2134.16</v>
          </cell>
        </row>
        <row r="21">
          <cell r="B21" t="str">
            <v>4 Max COURS</v>
          </cell>
          <cell r="C21">
            <v>2.96</v>
          </cell>
          <cell r="D21">
            <v>2.96</v>
          </cell>
        </row>
        <row r="22">
          <cell r="B22" t="str">
            <v>5 Min COURS</v>
          </cell>
          <cell r="C22">
            <v>2.96</v>
          </cell>
          <cell r="D22">
            <v>2.96</v>
          </cell>
        </row>
        <row r="23">
          <cell r="A23" t="str">
            <v>06/07/2011</v>
          </cell>
          <cell r="B23" t="str">
            <v>1 Somme de Quantité</v>
          </cell>
          <cell r="C23">
            <v>1001</v>
          </cell>
          <cell r="D23">
            <v>1</v>
          </cell>
        </row>
        <row r="24">
          <cell r="B24" t="str">
            <v>2 P.R.Moyen</v>
          </cell>
          <cell r="C24">
            <v>2.95005</v>
          </cell>
          <cell r="D24">
            <v>3</v>
          </cell>
        </row>
        <row r="25">
          <cell r="B25" t="str">
            <v>3 Capitaux.</v>
          </cell>
          <cell r="C25">
            <v>2953</v>
          </cell>
          <cell r="D25">
            <v>3</v>
          </cell>
        </row>
        <row r="26">
          <cell r="B26" t="str">
            <v>4 Max COURS</v>
          </cell>
          <cell r="C26">
            <v>3</v>
          </cell>
          <cell r="D26">
            <v>3</v>
          </cell>
        </row>
        <row r="27">
          <cell r="B27" t="str">
            <v>5 Min COURS</v>
          </cell>
          <cell r="C27">
            <v>2.95</v>
          </cell>
          <cell r="D27">
            <v>3</v>
          </cell>
        </row>
        <row r="28">
          <cell r="A28" t="str">
            <v>07/07/2011</v>
          </cell>
          <cell r="B28" t="str">
            <v>1 Somme de Quantité</v>
          </cell>
          <cell r="C28">
            <v>536</v>
          </cell>
          <cell r="D28">
            <v>2036</v>
          </cell>
        </row>
        <row r="29">
          <cell r="B29" t="str">
            <v>2 P.R.Moyen</v>
          </cell>
          <cell r="C29">
            <v>2.95007</v>
          </cell>
          <cell r="D29">
            <v>2.95002</v>
          </cell>
        </row>
        <row r="30">
          <cell r="B30" t="str">
            <v>3 Capitaux.</v>
          </cell>
          <cell r="C30">
            <v>1581.24</v>
          </cell>
          <cell r="D30">
            <v>6006.24</v>
          </cell>
        </row>
        <row r="31">
          <cell r="B31" t="str">
            <v>4 Max COURS</v>
          </cell>
          <cell r="C31">
            <v>2.99</v>
          </cell>
          <cell r="D31">
            <v>2.99</v>
          </cell>
        </row>
        <row r="32">
          <cell r="B32" t="str">
            <v>5 Min COURS</v>
          </cell>
          <cell r="C32">
            <v>2.95</v>
          </cell>
          <cell r="D32">
            <v>2.95</v>
          </cell>
        </row>
        <row r="33">
          <cell r="A33" t="str">
            <v>08/07/2011</v>
          </cell>
          <cell r="B33" t="str">
            <v>1 Somme de Quantité</v>
          </cell>
          <cell r="C33">
            <v>1</v>
          </cell>
          <cell r="D33">
            <v>1501</v>
          </cell>
        </row>
        <row r="34">
          <cell r="A34" t="str">
            <v>Total 2 P.R.Moyen</v>
          </cell>
          <cell r="B34" t="str">
            <v>2 P.R.Moyen</v>
          </cell>
          <cell r="C34">
            <v>2.95</v>
          </cell>
          <cell r="D34">
            <v>2.95</v>
          </cell>
        </row>
        <row r="35">
          <cell r="A35" t="str">
            <v>Total 3 Capitaux.</v>
          </cell>
          <cell r="B35" t="str">
            <v>3 Capitaux.</v>
          </cell>
          <cell r="C35">
            <v>2.95</v>
          </cell>
          <cell r="D35">
            <v>4427.95</v>
          </cell>
        </row>
        <row r="36">
          <cell r="A36" t="str">
            <v>Total 4 Max COURS</v>
          </cell>
          <cell r="B36" t="str">
            <v>4 Max COURS</v>
          </cell>
          <cell r="C36">
            <v>2.95</v>
          </cell>
          <cell r="D36">
            <v>2.95</v>
          </cell>
        </row>
        <row r="37">
          <cell r="A37" t="str">
            <v>Total 5 Min COURS</v>
          </cell>
          <cell r="B37" t="str">
            <v>5 Min COURS</v>
          </cell>
          <cell r="C37">
            <v>2.95</v>
          </cell>
          <cell r="D37">
            <v>2.95</v>
          </cell>
        </row>
        <row r="38">
          <cell r="A38" t="str">
            <v>11/07/2011</v>
          </cell>
          <cell r="B38" t="str">
            <v>1 Somme de Quantité</v>
          </cell>
          <cell r="C38">
            <v>2519</v>
          </cell>
          <cell r="D38">
            <v>1</v>
          </cell>
        </row>
        <row r="39">
          <cell r="B39" t="str">
            <v>2 P.R.Moyen</v>
          </cell>
          <cell r="C39">
            <v>2.93493</v>
          </cell>
          <cell r="D39">
            <v>2.94</v>
          </cell>
        </row>
        <row r="40">
          <cell r="B40" t="str">
            <v>3 Capitaux.</v>
          </cell>
          <cell r="C40">
            <v>7393.09</v>
          </cell>
          <cell r="D40">
            <v>2.94</v>
          </cell>
        </row>
        <row r="41">
          <cell r="B41" t="str">
            <v>4 Max COURS</v>
          </cell>
          <cell r="C41">
            <v>2.94</v>
          </cell>
          <cell r="D41">
            <v>2.94</v>
          </cell>
        </row>
        <row r="42">
          <cell r="B42" t="str">
            <v>5 Min COURS</v>
          </cell>
          <cell r="C42">
            <v>2.9</v>
          </cell>
          <cell r="D42">
            <v>2.94</v>
          </cell>
        </row>
        <row r="43">
          <cell r="A43" t="str">
            <v>12/07/2011</v>
          </cell>
          <cell r="B43" t="str">
            <v>1 Somme de Quantité</v>
          </cell>
          <cell r="C43">
            <v>5074</v>
          </cell>
          <cell r="D43">
            <v>1</v>
          </cell>
        </row>
        <row r="44">
          <cell r="B44" t="str">
            <v>2 P.R.Moyen</v>
          </cell>
          <cell r="C44">
            <v>2.82397</v>
          </cell>
          <cell r="D44">
            <v>2.92</v>
          </cell>
        </row>
        <row r="45">
          <cell r="B45" t="str">
            <v>3 Capitaux.</v>
          </cell>
          <cell r="C45">
            <v>14328.82</v>
          </cell>
          <cell r="D45">
            <v>2.92</v>
          </cell>
        </row>
        <row r="46">
          <cell r="B46" t="str">
            <v>4 Max COURS</v>
          </cell>
          <cell r="C46">
            <v>2.92</v>
          </cell>
          <cell r="D46">
            <v>2.92</v>
          </cell>
        </row>
        <row r="47">
          <cell r="B47" t="str">
            <v>5 Min COURS</v>
          </cell>
          <cell r="C47">
            <v>2.74</v>
          </cell>
          <cell r="D47">
            <v>2.92</v>
          </cell>
        </row>
        <row r="48">
          <cell r="A48" t="str">
            <v>13/07/2011</v>
          </cell>
          <cell r="B48" t="str">
            <v>1 Somme de Quantité</v>
          </cell>
          <cell r="C48">
            <v>2001</v>
          </cell>
          <cell r="D48">
            <v>3021</v>
          </cell>
        </row>
        <row r="49">
          <cell r="B49" t="str">
            <v>2 P.R.Moyen</v>
          </cell>
          <cell r="C49">
            <v>2.78001</v>
          </cell>
          <cell r="D49">
            <v>2.80769</v>
          </cell>
        </row>
        <row r="50">
          <cell r="B50" t="str">
            <v>3 Capitaux.</v>
          </cell>
          <cell r="C50">
            <v>5562.8</v>
          </cell>
          <cell r="D50">
            <v>8482.03</v>
          </cell>
        </row>
        <row r="51">
          <cell r="B51" t="str">
            <v>4 Max COURS</v>
          </cell>
          <cell r="C51">
            <v>2.81</v>
          </cell>
          <cell r="D51">
            <v>2.9</v>
          </cell>
        </row>
        <row r="52">
          <cell r="B52" t="str">
            <v>5 Min COURS</v>
          </cell>
          <cell r="C52">
            <v>2.78</v>
          </cell>
          <cell r="D52">
            <v>2.78</v>
          </cell>
        </row>
        <row r="53">
          <cell r="A53" t="str">
            <v>14/07/2011</v>
          </cell>
          <cell r="B53" t="str">
            <v>1 Somme de Quantité</v>
          </cell>
          <cell r="C53">
            <v>1</v>
          </cell>
          <cell r="D53">
            <v>572</v>
          </cell>
        </row>
        <row r="54">
          <cell r="B54" t="str">
            <v>2 P.R.Moyen</v>
          </cell>
          <cell r="C54">
            <v>2.82</v>
          </cell>
          <cell r="D54">
            <v>2.81273</v>
          </cell>
        </row>
        <row r="55">
          <cell r="B55" t="str">
            <v>3 Capitaux.</v>
          </cell>
          <cell r="C55">
            <v>2.82</v>
          </cell>
          <cell r="D55">
            <v>1608.88</v>
          </cell>
        </row>
        <row r="56">
          <cell r="B56" t="str">
            <v>4 Max COURS</v>
          </cell>
          <cell r="C56">
            <v>2.82</v>
          </cell>
          <cell r="D56">
            <v>2.82</v>
          </cell>
        </row>
        <row r="57">
          <cell r="B57" t="str">
            <v>5 Min COURS</v>
          </cell>
          <cell r="C57">
            <v>2.82</v>
          </cell>
          <cell r="D57">
            <v>2.81</v>
          </cell>
        </row>
        <row r="58">
          <cell r="A58" t="str">
            <v>15/07/2011</v>
          </cell>
          <cell r="B58" t="str">
            <v>1 Somme de Quantité</v>
          </cell>
          <cell r="C58">
            <v>1501</v>
          </cell>
          <cell r="D58">
            <v>1501</v>
          </cell>
        </row>
        <row r="59">
          <cell r="B59" t="str">
            <v>2 P.R.Moyen</v>
          </cell>
          <cell r="C59">
            <v>2.73004</v>
          </cell>
          <cell r="D59">
            <v>2.79</v>
          </cell>
        </row>
        <row r="60">
          <cell r="B60" t="str">
            <v>3 Capitaux.</v>
          </cell>
          <cell r="C60">
            <v>4097.79</v>
          </cell>
          <cell r="D60">
            <v>4187.79</v>
          </cell>
        </row>
        <row r="61">
          <cell r="B61" t="str">
            <v>4 Max COURS</v>
          </cell>
          <cell r="C61">
            <v>2.79</v>
          </cell>
          <cell r="D61">
            <v>2.83</v>
          </cell>
        </row>
        <row r="62">
          <cell r="B62" t="str">
            <v>5 Min COURS</v>
          </cell>
          <cell r="C62">
            <v>2.7</v>
          </cell>
          <cell r="D62">
            <v>2.77</v>
          </cell>
        </row>
        <row r="63">
          <cell r="A63" t="str">
            <v>18/07/2011</v>
          </cell>
          <cell r="B63" t="str">
            <v>1 Somme de Quantité</v>
          </cell>
          <cell r="C63">
            <v>4001</v>
          </cell>
          <cell r="D63">
            <v>181</v>
          </cell>
        </row>
        <row r="64">
          <cell r="A64" t="str">
            <v>Total 2 P.R.Moyen</v>
          </cell>
          <cell r="B64" t="str">
            <v>2 P.R.Moyen</v>
          </cell>
          <cell r="C64">
            <v>2.67003</v>
          </cell>
          <cell r="D64">
            <v>2.75028</v>
          </cell>
        </row>
        <row r="65">
          <cell r="A65" t="str">
            <v>Total 3 Capitaux.</v>
          </cell>
          <cell r="B65" t="str">
            <v>3 Capitaux.</v>
          </cell>
          <cell r="C65">
            <v>10682.79</v>
          </cell>
          <cell r="D65">
            <v>497.8</v>
          </cell>
        </row>
        <row r="66">
          <cell r="A66" t="str">
            <v>Total 4 Max COURS</v>
          </cell>
          <cell r="B66" t="str">
            <v>4 Max COURS</v>
          </cell>
          <cell r="C66">
            <v>2.8</v>
          </cell>
          <cell r="D66">
            <v>2.8</v>
          </cell>
        </row>
        <row r="67">
          <cell r="A67" t="str">
            <v>Total 5 Min COURS</v>
          </cell>
          <cell r="B67" t="str">
            <v>5 Min COURS</v>
          </cell>
          <cell r="C67">
            <v>2.66</v>
          </cell>
          <cell r="D67">
            <v>2.75</v>
          </cell>
        </row>
        <row r="68">
          <cell r="A68" t="str">
            <v>19/07/2011</v>
          </cell>
          <cell r="B68" t="str">
            <v>1 Somme de Quantité</v>
          </cell>
          <cell r="C68">
            <v>1</v>
          </cell>
          <cell r="D68">
            <v>2821</v>
          </cell>
        </row>
        <row r="69">
          <cell r="B69" t="str">
            <v>2 P.R.Moyen</v>
          </cell>
          <cell r="C69">
            <v>2.74</v>
          </cell>
          <cell r="D69">
            <v>2.72164</v>
          </cell>
        </row>
        <row r="70">
          <cell r="B70" t="str">
            <v>3 Capitaux.</v>
          </cell>
          <cell r="C70">
            <v>2.74</v>
          </cell>
          <cell r="D70">
            <v>7677.75</v>
          </cell>
        </row>
        <row r="71">
          <cell r="B71" t="str">
            <v>4 Max COURS</v>
          </cell>
          <cell r="C71">
            <v>2.74</v>
          </cell>
          <cell r="D71">
            <v>2.75</v>
          </cell>
        </row>
        <row r="72">
          <cell r="B72" t="str">
            <v>5 Min COURS</v>
          </cell>
          <cell r="C72">
            <v>2.74</v>
          </cell>
          <cell r="D72">
            <v>2.7</v>
          </cell>
        </row>
        <row r="73">
          <cell r="A73" t="str">
            <v>20/07/2011</v>
          </cell>
          <cell r="B73" t="str">
            <v>1 Somme de Quantité</v>
          </cell>
          <cell r="C73">
            <v>775</v>
          </cell>
          <cell r="D73">
            <v>2775</v>
          </cell>
        </row>
        <row r="74">
          <cell r="B74" t="str">
            <v>2 P.R.Moyen</v>
          </cell>
          <cell r="C74">
            <v>2.70006</v>
          </cell>
          <cell r="D74">
            <v>2.7944</v>
          </cell>
        </row>
        <row r="75">
          <cell r="B75" t="str">
            <v>3 Capitaux.</v>
          </cell>
          <cell r="C75">
            <v>2092.55</v>
          </cell>
          <cell r="D75">
            <v>7754.46</v>
          </cell>
        </row>
        <row r="76">
          <cell r="B76" t="str">
            <v>4 Max COURS</v>
          </cell>
          <cell r="C76">
            <v>2.75</v>
          </cell>
          <cell r="D76">
            <v>2.8</v>
          </cell>
        </row>
        <row r="77">
          <cell r="B77" t="str">
            <v>5 Min COURS</v>
          </cell>
          <cell r="C77">
            <v>2.7</v>
          </cell>
          <cell r="D77">
            <v>2.75</v>
          </cell>
        </row>
        <row r="78">
          <cell r="A78" t="str">
            <v>21/07/2011</v>
          </cell>
          <cell r="B78" t="str">
            <v>1 Somme de Quantité</v>
          </cell>
          <cell r="C78">
            <v>769</v>
          </cell>
          <cell r="D78">
            <v>1735</v>
          </cell>
        </row>
        <row r="79">
          <cell r="B79" t="str">
            <v>2 P.R.Moyen</v>
          </cell>
          <cell r="C79">
            <v>2.78007</v>
          </cell>
          <cell r="D79">
            <v>2.80002</v>
          </cell>
        </row>
        <row r="80">
          <cell r="B80" t="str">
            <v>3 Capitaux.</v>
          </cell>
          <cell r="C80">
            <v>2137.87</v>
          </cell>
          <cell r="D80">
            <v>4858.03</v>
          </cell>
        </row>
        <row r="81">
          <cell r="B81" t="str">
            <v>4 Max COURS</v>
          </cell>
          <cell r="C81">
            <v>2.83</v>
          </cell>
          <cell r="D81">
            <v>2.83</v>
          </cell>
        </row>
        <row r="82">
          <cell r="B82" t="str">
            <v>5 Min COURS</v>
          </cell>
          <cell r="C82">
            <v>2.78</v>
          </cell>
          <cell r="D82">
            <v>2.8</v>
          </cell>
        </row>
        <row r="83">
          <cell r="A83" t="str">
            <v>22/07/2011</v>
          </cell>
          <cell r="B83" t="str">
            <v>1 Somme de Quantité</v>
          </cell>
          <cell r="C83">
            <v>1001</v>
          </cell>
          <cell r="D83">
            <v>1115</v>
          </cell>
        </row>
        <row r="84">
          <cell r="B84" t="str">
            <v>2 P.R.Moyen</v>
          </cell>
          <cell r="C84">
            <v>2.74</v>
          </cell>
          <cell r="D84">
            <v>2.79995</v>
          </cell>
        </row>
        <row r="85">
          <cell r="B85" t="str">
            <v>3 Capitaux.</v>
          </cell>
          <cell r="C85">
            <v>2742.74</v>
          </cell>
          <cell r="D85">
            <v>3121.94</v>
          </cell>
        </row>
        <row r="86">
          <cell r="B86" t="str">
            <v>4 Max COURS</v>
          </cell>
          <cell r="C86">
            <v>2.74</v>
          </cell>
          <cell r="D86">
            <v>2.8</v>
          </cell>
        </row>
        <row r="87">
          <cell r="B87" t="str">
            <v>5 Min COURS</v>
          </cell>
          <cell r="C87">
            <v>2.74</v>
          </cell>
          <cell r="D87">
            <v>2.74</v>
          </cell>
        </row>
        <row r="88">
          <cell r="A88" t="str">
            <v>25/07/2011</v>
          </cell>
          <cell r="B88" t="str">
            <v>1 Somme de Quantité</v>
          </cell>
          <cell r="C88">
            <v>1001</v>
          </cell>
          <cell r="D88">
            <v>1921</v>
          </cell>
        </row>
        <row r="89">
          <cell r="B89" t="str">
            <v>2 P.R.Moyen</v>
          </cell>
          <cell r="C89">
            <v>2.80002</v>
          </cell>
          <cell r="D89">
            <v>2.81001</v>
          </cell>
        </row>
        <row r="90">
          <cell r="B90" t="str">
            <v>3 Capitaux.</v>
          </cell>
          <cell r="C90">
            <v>2802.82</v>
          </cell>
          <cell r="D90">
            <v>5398.03</v>
          </cell>
        </row>
        <row r="91">
          <cell r="B91" t="str">
            <v>4 Max COURS</v>
          </cell>
          <cell r="C91">
            <v>2.82</v>
          </cell>
          <cell r="D91">
            <v>2.82</v>
          </cell>
        </row>
        <row r="92">
          <cell r="B92" t="str">
            <v>5 Min COURS</v>
          </cell>
          <cell r="C92">
            <v>2.8</v>
          </cell>
          <cell r="D92">
            <v>2.81</v>
          </cell>
        </row>
        <row r="93">
          <cell r="A93" t="str">
            <v>26/07/2011</v>
          </cell>
          <cell r="B93" t="str">
            <v>1 Somme de Quantité</v>
          </cell>
          <cell r="C93">
            <v>1543</v>
          </cell>
          <cell r="D93">
            <v>5559</v>
          </cell>
        </row>
        <row r="94">
          <cell r="B94" t="str">
            <v>2 P.R.Moyen</v>
          </cell>
          <cell r="C94">
            <v>2.80001</v>
          </cell>
          <cell r="D94">
            <v>2.81108</v>
          </cell>
        </row>
        <row r="95">
          <cell r="B95" t="str">
            <v>3 Capitaux.</v>
          </cell>
          <cell r="C95">
            <v>4320.42</v>
          </cell>
          <cell r="D95">
            <v>15626.79</v>
          </cell>
        </row>
        <row r="96">
          <cell r="B96" t="str">
            <v>4 Max COURS</v>
          </cell>
          <cell r="C96">
            <v>2.82</v>
          </cell>
          <cell r="D96">
            <v>2.82</v>
          </cell>
        </row>
        <row r="97">
          <cell r="B97" t="str">
            <v>5 Min COURS</v>
          </cell>
          <cell r="C97">
            <v>2.8</v>
          </cell>
          <cell r="D97">
            <v>2.81</v>
          </cell>
        </row>
        <row r="98">
          <cell r="A98" t="str">
            <v>27/07/2011</v>
          </cell>
          <cell r="B98" t="str">
            <v>1 Somme de Quantité</v>
          </cell>
          <cell r="C98">
            <v>3001</v>
          </cell>
          <cell r="D98">
            <v>26</v>
          </cell>
        </row>
        <row r="99">
          <cell r="B99" t="str">
            <v>2 P.R.Moyen</v>
          </cell>
          <cell r="C99">
            <v>2.78334</v>
          </cell>
          <cell r="D99">
            <v>2.8</v>
          </cell>
        </row>
        <row r="100">
          <cell r="B100" t="str">
            <v>3 Capitaux.</v>
          </cell>
          <cell r="C100">
            <v>8352.8</v>
          </cell>
          <cell r="D100">
            <v>72.8</v>
          </cell>
        </row>
        <row r="101">
          <cell r="B101" t="str">
            <v>4 Max COURS</v>
          </cell>
          <cell r="C101">
            <v>2.8</v>
          </cell>
          <cell r="D101">
            <v>2.8</v>
          </cell>
        </row>
        <row r="102">
          <cell r="B102" t="str">
            <v>5 Min COURS</v>
          </cell>
          <cell r="C102">
            <v>2.75</v>
          </cell>
          <cell r="D102">
            <v>2.8</v>
          </cell>
        </row>
        <row r="103">
          <cell r="A103" t="str">
            <v>28/07/2011</v>
          </cell>
          <cell r="B103" t="str">
            <v>1 Somme de Quantité</v>
          </cell>
          <cell r="C103">
            <v>6042</v>
          </cell>
          <cell r="D103">
            <v>1</v>
          </cell>
        </row>
        <row r="104">
          <cell r="A104" t="str">
            <v>Total 2 P.R.Moyen</v>
          </cell>
          <cell r="B104" t="str">
            <v>2 P.R.Moyen</v>
          </cell>
          <cell r="C104">
            <v>2.73655</v>
          </cell>
          <cell r="D104">
            <v>2.78</v>
          </cell>
        </row>
        <row r="105">
          <cell r="A105" t="str">
            <v>Total 3 Capitaux.</v>
          </cell>
          <cell r="B105" t="str">
            <v>3 Capitaux.</v>
          </cell>
          <cell r="C105">
            <v>16534.24</v>
          </cell>
          <cell r="D105">
            <v>2.78</v>
          </cell>
        </row>
        <row r="106">
          <cell r="A106" t="str">
            <v>Total 4 Max COURS</v>
          </cell>
          <cell r="B106" t="str">
            <v>4 Max COURS</v>
          </cell>
          <cell r="C106">
            <v>2.78</v>
          </cell>
          <cell r="D106">
            <v>2.78</v>
          </cell>
        </row>
        <row r="107">
          <cell r="A107" t="str">
            <v>Total 5 Min COURS</v>
          </cell>
          <cell r="B107" t="str">
            <v>5 Min COURS</v>
          </cell>
          <cell r="C107">
            <v>2.7</v>
          </cell>
          <cell r="D107">
            <v>2.78</v>
          </cell>
        </row>
        <row r="108">
          <cell r="A108" t="str">
            <v>29/07/2011</v>
          </cell>
          <cell r="B108" t="str">
            <v>1 Somme de Quantité</v>
          </cell>
          <cell r="C108">
            <v>2001</v>
          </cell>
          <cell r="D108">
            <v>1001</v>
          </cell>
        </row>
        <row r="109">
          <cell r="A109" t="str">
            <v>Total 2 P.R.Moyen</v>
          </cell>
          <cell r="B109" t="str">
            <v>2 P.R.Moyen</v>
          </cell>
          <cell r="C109">
            <v>2.65002</v>
          </cell>
          <cell r="D109">
            <v>2.68002</v>
          </cell>
        </row>
        <row r="110">
          <cell r="A110" t="str">
            <v>Total 3 Capitaux.</v>
          </cell>
          <cell r="B110" t="str">
            <v>3 Capitaux.</v>
          </cell>
          <cell r="C110">
            <v>5302.69</v>
          </cell>
          <cell r="D110">
            <v>2682.7</v>
          </cell>
        </row>
        <row r="111">
          <cell r="A111" t="str">
            <v>Total 4 Max COURS</v>
          </cell>
          <cell r="B111" t="str">
            <v>4 Max COURS</v>
          </cell>
          <cell r="C111">
            <v>2.7</v>
          </cell>
          <cell r="D111">
            <v>2.7</v>
          </cell>
        </row>
        <row r="112">
          <cell r="A112" t="str">
            <v>Total 5 Min COURS</v>
          </cell>
          <cell r="B112" t="str">
            <v>5 Min COURS</v>
          </cell>
          <cell r="C112">
            <v>2.65</v>
          </cell>
          <cell r="D112">
            <v>2.68</v>
          </cell>
        </row>
        <row r="113">
          <cell r="A113" t="str">
            <v>Total 1 Somme de Quantité</v>
          </cell>
          <cell r="B113" t="str">
            <v>1 Somme de Quantité</v>
          </cell>
          <cell r="C113">
            <v>36806</v>
          </cell>
          <cell r="D113">
            <v>28200</v>
          </cell>
        </row>
        <row r="114">
          <cell r="A114" t="str">
            <v>Total 2 P.R.Moyen</v>
          </cell>
          <cell r="B114" t="str">
            <v>2 P.R.Moyen</v>
          </cell>
          <cell r="C114">
            <v>2.8209147619047625</v>
          </cell>
          <cell r="D114">
            <v>2.851801904761905</v>
          </cell>
        </row>
        <row r="115">
          <cell r="A115" t="str">
            <v>Total 3 Capitaux.</v>
          </cell>
          <cell r="B115" t="str">
            <v>3 Capitaux.</v>
          </cell>
          <cell r="C115">
            <v>102877.53</v>
          </cell>
          <cell r="D115">
            <v>79683.25</v>
          </cell>
        </row>
        <row r="116">
          <cell r="A116" t="str">
            <v>Total 4 Max COURS</v>
          </cell>
          <cell r="B116" t="str">
            <v>4 Max COURS</v>
          </cell>
          <cell r="C116">
            <v>3.01</v>
          </cell>
          <cell r="D116">
            <v>3.01</v>
          </cell>
        </row>
        <row r="117">
          <cell r="A117" t="str">
            <v>Total 5 Min COURS</v>
          </cell>
          <cell r="B117" t="str">
            <v>5 Min COURS</v>
          </cell>
          <cell r="C117">
            <v>2.65</v>
          </cell>
          <cell r="D117">
            <v>2.68</v>
          </cell>
        </row>
        <row r="118">
          <cell r="A118" t="str">
            <v>Total 1 Somme de Quantité</v>
          </cell>
          <cell r="B118" t="str">
            <v>1 Somme de Quantité</v>
          </cell>
          <cell r="C118">
            <v>88771</v>
          </cell>
          <cell r="D118">
            <v>81073</v>
          </cell>
        </row>
        <row r="119">
          <cell r="A119" t="str">
            <v>Total 2 P.R.Moyen</v>
          </cell>
          <cell r="B119" t="str">
            <v>2 P.R.Moyen</v>
          </cell>
          <cell r="C119">
            <v>3.005574090909091</v>
          </cell>
          <cell r="D119">
            <v>3.0458040909090913</v>
          </cell>
        </row>
        <row r="120">
          <cell r="A120" t="str">
            <v>Total 3 Capitaux.</v>
          </cell>
          <cell r="B120" t="str">
            <v>3 Capitaux.</v>
          </cell>
          <cell r="C120">
            <v>267865.61</v>
          </cell>
          <cell r="D120">
            <v>248359.93</v>
          </cell>
        </row>
        <row r="121">
          <cell r="A121" t="str">
            <v>Total 4 Max COURS</v>
          </cell>
          <cell r="B121" t="str">
            <v>4 Max COURS</v>
          </cell>
          <cell r="C121">
            <v>3.15</v>
          </cell>
          <cell r="D121">
            <v>3.21</v>
          </cell>
        </row>
        <row r="122">
          <cell r="A122" t="str">
            <v>Total 5 Min COURS</v>
          </cell>
          <cell r="B122" t="str">
            <v>5 Min COURS</v>
          </cell>
          <cell r="C122">
            <v>2.9</v>
          </cell>
          <cell r="D122">
            <v>2.9</v>
          </cell>
        </row>
        <row r="123">
          <cell r="A123" t="str">
            <v>Total 1 Somme de Quantité</v>
          </cell>
          <cell r="C123">
            <v>105573</v>
          </cell>
          <cell r="D123">
            <v>77349</v>
          </cell>
        </row>
        <row r="124">
          <cell r="A124" t="str">
            <v>Total 2 P.R.Moyen</v>
          </cell>
          <cell r="C124">
            <v>4.582511739130436</v>
          </cell>
          <cell r="D124">
            <v>4.632468695652174</v>
          </cell>
        </row>
        <row r="125">
          <cell r="A125" t="str">
            <v>Total 3 Capitaux.</v>
          </cell>
          <cell r="C125">
            <v>486385.84</v>
          </cell>
          <cell r="D125">
            <v>357739.71</v>
          </cell>
        </row>
        <row r="126">
          <cell r="A126" t="str">
            <v>Total 4 Max COURS</v>
          </cell>
          <cell r="C126">
            <v>4.85</v>
          </cell>
          <cell r="D126">
            <v>4.85</v>
          </cell>
        </row>
        <row r="127">
          <cell r="A127" t="str">
            <v>Total 5 Min COURS</v>
          </cell>
          <cell r="C127">
            <v>4.25</v>
          </cell>
          <cell r="D127">
            <v>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 val="AMF 1 Ancien Format"/>
      <sheetName val="AMF 2 ancien forma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tant"/>
      <sheetName val="Informations cumulées"/>
      <sheetName val="AMF 2 ancien format"/>
    </sheetNames>
    <definedNames>
      <definedName name="annulations_24" refersTo="=Informations cumulées!$J$27"/>
    </definedNames>
    <sheetDataSet>
      <sheetData sheetId="0">
        <row r="27">
          <cell r="J27">
            <v>21002.02</v>
          </cell>
        </row>
      </sheetData>
      <sheetData sheetId="1">
        <row r="27">
          <cell r="J27">
            <v>188040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ptant"/>
      <sheetName val="Informations cumulées"/>
      <sheetName val="AMF 2 ancien format"/>
      <sheetName val="201107 tableau_ rachat_actions"/>
    </sheetNames>
    <definedNames>
      <definedName name="achats_dp" refersTo="=Informations cumulées!$J$24"/>
      <definedName name="ventes_dp" refersTo="=Informations cumulées!$J$25"/>
    </definedNames>
    <sheetDataSet>
      <sheetData sheetId="1">
        <row r="24">
          <cell r="J24">
            <v>493291</v>
          </cell>
        </row>
        <row r="25">
          <cell r="J25">
            <v>447291</v>
          </cell>
        </row>
        <row r="29">
          <cell r="M29">
            <v>101000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AP 08-11"/>
      <sheetName val="CAT EONIA PLUS 8M"/>
      <sheetName val="CAT EONIA PLUS 5M"/>
      <sheetName val="503100 LOEWE AG"/>
      <sheetName val="50201"/>
      <sheetName val="50310 Archos"/>
      <sheetName val="50320 BNP"/>
      <sheetName val="503100 LACIE VIA  CIC"/>
      <sheetName val="cours moyen LOEWE AG"/>
      <sheetName val="cours moyen Lacie 08-11"/>
      <sheetName val="50311 50312  51230 SICAV"/>
      <sheetName val="CAT EONIA PLUS 2 echus"/>
      <sheetName val="cours moyen Lacie09-10"/>
      <sheetName val="cours moyen Lacie08-10"/>
      <sheetName val="cours moyen Lacie07-10"/>
      <sheetName val="cours moyen LaCie06-10"/>
      <sheetName val="cours moyen lacie 05-10"/>
      <sheetName val="COURS MOYEN LACIE 04-10"/>
      <sheetName val="RECAP 05-10"/>
      <sheetName val="RECAP 04-10 (2)"/>
      <sheetName val="RECAP 03-10"/>
      <sheetName val="COURS MOYEN LACIE 03-10"/>
    </sheetNames>
    <sheetDataSet>
      <sheetData sheetId="0">
        <row r="9">
          <cell r="C9">
            <v>126192.7483</v>
          </cell>
        </row>
      </sheetData>
      <sheetData sheetId="9">
        <row r="29">
          <cell r="E29">
            <v>2.9</v>
          </cell>
        </row>
        <row r="37">
          <cell r="F37">
            <v>136166.6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pageSetUpPr fitToPage="1"/>
  </sheetPr>
  <dimension ref="A1:R64"/>
  <sheetViews>
    <sheetView zoomScalePageLayoutView="0" workbookViewId="0" topLeftCell="A18">
      <selection activeCell="B7" sqref="B7:J63"/>
    </sheetView>
  </sheetViews>
  <sheetFormatPr defaultColWidth="11.421875" defaultRowHeight="15"/>
  <cols>
    <col min="1" max="1" width="6.28125" style="128" customWidth="1"/>
    <col min="2" max="2" width="24.140625" style="128" bestFit="1" customWidth="1"/>
    <col min="3" max="3" width="18.57421875" style="128" customWidth="1"/>
    <col min="4" max="4" width="10.421875" style="128" bestFit="1" customWidth="1"/>
    <col min="5" max="5" width="12.140625" style="128" customWidth="1"/>
    <col min="6" max="6" width="25.140625" style="128" customWidth="1"/>
    <col min="7" max="9" width="15.28125" style="128" customWidth="1"/>
    <col min="10" max="10" width="16.28125" style="128" customWidth="1"/>
    <col min="11" max="11" width="15.8515625" style="128" customWidth="1"/>
    <col min="12" max="12" width="12.28125" style="128" customWidth="1"/>
    <col min="13" max="13" width="0" style="128" hidden="1" customWidth="1"/>
    <col min="14" max="14" width="18.7109375" style="128" hidden="1" customWidth="1"/>
    <col min="15" max="15" width="17.00390625" style="128" hidden="1" customWidth="1"/>
    <col min="16" max="18" width="0" style="128" hidden="1" customWidth="1"/>
    <col min="19" max="16384" width="11.421875" style="128" customWidth="1"/>
  </cols>
  <sheetData>
    <row r="1" spans="1:12" s="102" customFormat="1" ht="20.25" customHeight="1" thickBot="1">
      <c r="A1" s="61"/>
      <c r="B1" s="99" t="s">
        <v>74</v>
      </c>
      <c r="C1" s="100"/>
      <c r="D1" s="100"/>
      <c r="E1" s="100"/>
      <c r="F1" s="156" t="s">
        <v>79</v>
      </c>
      <c r="G1" s="157"/>
      <c r="H1" s="100"/>
      <c r="I1" s="100"/>
      <c r="J1" s="100"/>
      <c r="K1" s="100"/>
      <c r="L1" s="101"/>
    </row>
    <row r="2" spans="1:12" s="102" customFormat="1" ht="21.75" customHeight="1">
      <c r="A2" s="61"/>
      <c r="B2" s="150" t="s">
        <v>67</v>
      </c>
      <c r="C2" s="151"/>
      <c r="D2" s="151"/>
      <c r="E2" s="151"/>
      <c r="F2" s="151"/>
      <c r="G2" s="151"/>
      <c r="H2" s="151"/>
      <c r="I2" s="151"/>
      <c r="J2" s="151"/>
      <c r="K2" s="152"/>
      <c r="L2" s="61"/>
    </row>
    <row r="3" spans="1:13" s="102" customFormat="1" ht="16.5" customHeight="1" thickBot="1">
      <c r="A3" s="61"/>
      <c r="B3" s="103"/>
      <c r="C3" s="60"/>
      <c r="D3" s="60"/>
      <c r="E3" s="60"/>
      <c r="F3" s="60"/>
      <c r="G3" s="60"/>
      <c r="H3" s="60"/>
      <c r="I3" s="60"/>
      <c r="J3" s="60"/>
      <c r="K3" s="104"/>
      <c r="L3" s="105">
        <v>1</v>
      </c>
      <c r="M3" s="149">
        <v>1</v>
      </c>
    </row>
    <row r="4" spans="1:12" s="102" customFormat="1" ht="90.75" thickBot="1">
      <c r="A4" s="61"/>
      <c r="B4" s="106" t="s">
        <v>75</v>
      </c>
      <c r="C4" s="106" t="s">
        <v>68</v>
      </c>
      <c r="D4" s="106" t="s">
        <v>76</v>
      </c>
      <c r="E4" s="106" t="s">
        <v>77</v>
      </c>
      <c r="F4" s="106" t="s">
        <v>69</v>
      </c>
      <c r="G4" s="106" t="s">
        <v>78</v>
      </c>
      <c r="H4" s="106" t="s">
        <v>70</v>
      </c>
      <c r="I4" s="106" t="s">
        <v>71</v>
      </c>
      <c r="J4" s="107" t="s">
        <v>72</v>
      </c>
      <c r="K4" s="107" t="s">
        <v>73</v>
      </c>
      <c r="L4" s="61"/>
    </row>
    <row r="5" spans="1:18" s="109" customFormat="1" ht="54.75" customHeight="1" thickBot="1">
      <c r="A5" s="108"/>
      <c r="B5" s="153" t="s">
        <v>81</v>
      </c>
      <c r="C5" s="154"/>
      <c r="D5" s="154"/>
      <c r="E5" s="154"/>
      <c r="F5" s="154"/>
      <c r="G5" s="154"/>
      <c r="H5" s="154"/>
      <c r="I5" s="154"/>
      <c r="J5" s="154"/>
      <c r="K5" s="155"/>
      <c r="L5" s="108"/>
      <c r="M5" s="145" t="s">
        <v>82</v>
      </c>
      <c r="N5" s="145" t="s">
        <v>83</v>
      </c>
      <c r="O5" s="145" t="s">
        <v>84</v>
      </c>
      <c r="P5" s="109" t="s">
        <v>85</v>
      </c>
      <c r="R5" s="145" t="s">
        <v>83</v>
      </c>
    </row>
    <row r="6" spans="1:14" s="102" customFormat="1" ht="14.25">
      <c r="A6" s="54"/>
      <c r="B6" s="110"/>
      <c r="C6" s="111"/>
      <c r="D6" s="111"/>
      <c r="E6" s="111"/>
      <c r="F6" s="111"/>
      <c r="G6" s="111"/>
      <c r="H6" s="111"/>
      <c r="I6" s="111"/>
      <c r="J6" s="111"/>
      <c r="K6" s="112"/>
      <c r="L6" s="61"/>
      <c r="M6" s="146">
        <v>705</v>
      </c>
      <c r="N6" s="146" t="s">
        <v>86</v>
      </c>
    </row>
    <row r="7" spans="1:18" s="102" customFormat="1" ht="14.25">
      <c r="A7" s="54"/>
      <c r="B7" s="113" t="s">
        <v>88</v>
      </c>
      <c r="C7" s="114" t="s">
        <v>80</v>
      </c>
      <c r="D7" s="115" t="s">
        <v>25</v>
      </c>
      <c r="E7" s="136">
        <v>7001</v>
      </c>
      <c r="F7" s="137">
        <v>7001</v>
      </c>
      <c r="G7" s="138">
        <v>2.62</v>
      </c>
      <c r="H7" s="138">
        <v>2.71</v>
      </c>
      <c r="I7" s="138">
        <v>2.59</v>
      </c>
      <c r="J7" s="138">
        <v>18312.73</v>
      </c>
      <c r="K7" s="115"/>
      <c r="L7" s="61"/>
      <c r="M7" s="102">
        <v>705</v>
      </c>
      <c r="N7" s="147">
        <v>3.1</v>
      </c>
      <c r="O7" s="147">
        <v>0</v>
      </c>
      <c r="P7" s="147">
        <v>3.1</v>
      </c>
      <c r="Q7" s="102">
        <v>3.1</v>
      </c>
      <c r="R7" s="147" t="e">
        <v>#REF!</v>
      </c>
    </row>
    <row r="8" spans="1:18" s="102" customFormat="1" ht="14.25">
      <c r="A8" s="54"/>
      <c r="B8" s="113" t="s">
        <v>88</v>
      </c>
      <c r="C8" s="114" t="s">
        <v>80</v>
      </c>
      <c r="D8" s="115" t="s">
        <v>26</v>
      </c>
      <c r="E8" s="117">
        <v>1301</v>
      </c>
      <c r="F8" s="117">
        <v>1301</v>
      </c>
      <c r="G8" s="118">
        <v>2.74785</v>
      </c>
      <c r="H8" s="118">
        <v>2.75</v>
      </c>
      <c r="I8" s="118">
        <v>2.69</v>
      </c>
      <c r="J8" s="138">
        <v>3574.95</v>
      </c>
      <c r="K8" s="115"/>
      <c r="L8" s="61"/>
      <c r="M8" s="102">
        <v>706</v>
      </c>
      <c r="N8" s="147">
        <v>37358.03</v>
      </c>
      <c r="O8" s="147"/>
      <c r="P8" s="147">
        <v>37358.03</v>
      </c>
      <c r="Q8" s="102">
        <v>37358.03</v>
      </c>
      <c r="R8" s="147" t="e">
        <v>#REF!</v>
      </c>
    </row>
    <row r="9" spans="1:18" s="102" customFormat="1" ht="14.25">
      <c r="A9" s="54"/>
      <c r="B9" s="113" t="s">
        <v>89</v>
      </c>
      <c r="C9" s="114" t="s">
        <v>80</v>
      </c>
      <c r="D9" s="115" t="s">
        <v>25</v>
      </c>
      <c r="E9" s="137">
        <v>3399</v>
      </c>
      <c r="F9" s="137">
        <v>3399</v>
      </c>
      <c r="G9" s="138">
        <v>2.51</v>
      </c>
      <c r="H9" s="138">
        <v>2.59</v>
      </c>
      <c r="I9" s="138">
        <v>2.45</v>
      </c>
      <c r="J9" s="138">
        <v>8514.8</v>
      </c>
      <c r="K9" s="115"/>
      <c r="L9" s="61"/>
      <c r="M9" s="102">
        <v>707</v>
      </c>
      <c r="N9" s="147">
        <v>7522.46</v>
      </c>
      <c r="O9" s="147">
        <v>0</v>
      </c>
      <c r="P9" s="147">
        <v>7522.46</v>
      </c>
      <c r="Q9" s="102">
        <v>7522.46</v>
      </c>
      <c r="R9" s="147" t="e">
        <v>#REF!</v>
      </c>
    </row>
    <row r="10" spans="1:18" s="102" customFormat="1" ht="14.25">
      <c r="A10" s="54"/>
      <c r="B10" s="113" t="s">
        <v>89</v>
      </c>
      <c r="C10" s="114" t="s">
        <v>80</v>
      </c>
      <c r="D10" s="115" t="s">
        <v>26</v>
      </c>
      <c r="E10" s="117">
        <v>1299</v>
      </c>
      <c r="F10" s="117">
        <v>1299</v>
      </c>
      <c r="G10" s="118">
        <v>2.55947</v>
      </c>
      <c r="H10" s="118">
        <v>2.59</v>
      </c>
      <c r="I10" s="118">
        <v>2.5</v>
      </c>
      <c r="J10" s="138">
        <v>3324.75</v>
      </c>
      <c r="K10" s="115"/>
      <c r="L10" s="61"/>
      <c r="M10" s="102">
        <v>708</v>
      </c>
      <c r="N10" s="147">
        <v>15862.23</v>
      </c>
      <c r="O10" s="147"/>
      <c r="P10" s="147">
        <v>15862.23</v>
      </c>
      <c r="Q10" s="102">
        <v>15862.23</v>
      </c>
      <c r="R10" s="147" t="e">
        <v>#REF!</v>
      </c>
    </row>
    <row r="11" spans="1:18" s="102" customFormat="1" ht="14.25">
      <c r="A11" s="54"/>
      <c r="B11" s="113" t="s">
        <v>90</v>
      </c>
      <c r="C11" s="114" t="s">
        <v>80</v>
      </c>
      <c r="D11" s="115" t="s">
        <v>25</v>
      </c>
      <c r="E11" s="137">
        <v>8201</v>
      </c>
      <c r="F11" s="137">
        <v>8201</v>
      </c>
      <c r="G11" s="138">
        <v>2.35</v>
      </c>
      <c r="H11" s="138">
        <v>2.52</v>
      </c>
      <c r="I11" s="138">
        <v>2.33</v>
      </c>
      <c r="J11" s="138">
        <v>19298.51</v>
      </c>
      <c r="K11" s="115"/>
      <c r="L11" s="61"/>
      <c r="M11" s="102">
        <v>709</v>
      </c>
      <c r="N11" s="147">
        <v>34453.24</v>
      </c>
      <c r="O11" s="147">
        <v>0</v>
      </c>
      <c r="P11" s="147">
        <v>34453.24</v>
      </c>
      <c r="Q11" s="102">
        <v>34453.24</v>
      </c>
      <c r="R11" s="147" t="e">
        <v>#REF!</v>
      </c>
    </row>
    <row r="12" spans="1:18" s="102" customFormat="1" ht="14.25">
      <c r="A12" s="54"/>
      <c r="B12" s="113" t="s">
        <v>90</v>
      </c>
      <c r="C12" s="114" t="s">
        <v>80</v>
      </c>
      <c r="D12" s="115" t="s">
        <v>26</v>
      </c>
      <c r="E12" s="117">
        <v>2001</v>
      </c>
      <c r="F12" s="117">
        <v>2001</v>
      </c>
      <c r="G12" s="118">
        <v>2.44004</v>
      </c>
      <c r="H12" s="118">
        <v>2.52</v>
      </c>
      <c r="I12" s="118">
        <v>2.44</v>
      </c>
      <c r="J12" s="138">
        <v>4882.52</v>
      </c>
      <c r="K12" s="115"/>
      <c r="L12" s="61"/>
      <c r="M12" s="102">
        <v>710</v>
      </c>
      <c r="N12" s="147">
        <v>3956.71</v>
      </c>
      <c r="O12" s="147"/>
      <c r="P12" s="147">
        <v>3956.71</v>
      </c>
      <c r="Q12" s="102">
        <v>3956.71</v>
      </c>
      <c r="R12" s="147" t="e">
        <v>#REF!</v>
      </c>
    </row>
    <row r="13" spans="1:18" s="102" customFormat="1" ht="14.25">
      <c r="A13" s="54"/>
      <c r="B13" s="113" t="s">
        <v>91</v>
      </c>
      <c r="C13" s="114" t="s">
        <v>80</v>
      </c>
      <c r="D13" s="115" t="s">
        <v>25</v>
      </c>
      <c r="E13" s="137">
        <v>1</v>
      </c>
      <c r="F13" s="137">
        <v>1</v>
      </c>
      <c r="G13" s="138">
        <v>2.34</v>
      </c>
      <c r="H13" s="138">
        <v>2.34</v>
      </c>
      <c r="I13" s="138">
        <v>2.34</v>
      </c>
      <c r="J13" s="138">
        <v>2.34</v>
      </c>
      <c r="K13" s="115"/>
      <c r="L13" s="61"/>
      <c r="M13" s="102">
        <v>711</v>
      </c>
      <c r="N13" s="147">
        <v>3.05</v>
      </c>
      <c r="O13" s="147">
        <v>0</v>
      </c>
      <c r="P13" s="147">
        <v>3.05</v>
      </c>
      <c r="Q13" s="102">
        <v>3.05</v>
      </c>
      <c r="R13" s="147" t="e">
        <v>#REF!</v>
      </c>
    </row>
    <row r="14" spans="1:18" s="102" customFormat="1" ht="15" customHeight="1">
      <c r="A14" s="54"/>
      <c r="B14" s="113" t="s">
        <v>91</v>
      </c>
      <c r="C14" s="114" t="s">
        <v>80</v>
      </c>
      <c r="D14" s="115" t="s">
        <v>26</v>
      </c>
      <c r="E14" s="117">
        <v>6001</v>
      </c>
      <c r="F14" s="117">
        <v>6001</v>
      </c>
      <c r="G14" s="118">
        <v>2.35396</v>
      </c>
      <c r="H14" s="118">
        <v>2.38</v>
      </c>
      <c r="I14" s="118">
        <v>2.26</v>
      </c>
      <c r="J14" s="138">
        <v>14126.11</v>
      </c>
      <c r="K14" s="115"/>
      <c r="L14" s="61"/>
      <c r="M14" s="102">
        <v>712</v>
      </c>
      <c r="N14" s="147">
        <v>31323.23</v>
      </c>
      <c r="O14" s="147"/>
      <c r="P14" s="147">
        <v>31323.23</v>
      </c>
      <c r="Q14" s="102">
        <v>31323.23</v>
      </c>
      <c r="R14" s="147" t="e">
        <v>#REF!</v>
      </c>
    </row>
    <row r="15" spans="1:18" s="102" customFormat="1" ht="14.25" customHeight="1">
      <c r="A15" s="54"/>
      <c r="B15" s="113" t="s">
        <v>92</v>
      </c>
      <c r="C15" s="114" t="s">
        <v>80</v>
      </c>
      <c r="D15" s="115" t="s">
        <v>25</v>
      </c>
      <c r="E15" s="137">
        <v>117</v>
      </c>
      <c r="F15" s="137">
        <v>117</v>
      </c>
      <c r="G15" s="138">
        <v>2</v>
      </c>
      <c r="H15" s="138">
        <v>2.14</v>
      </c>
      <c r="I15" s="138">
        <v>2</v>
      </c>
      <c r="J15" s="138">
        <v>234.14</v>
      </c>
      <c r="K15" s="115"/>
      <c r="L15" s="61"/>
      <c r="M15" s="102">
        <v>713</v>
      </c>
      <c r="N15" s="147">
        <v>26192.35</v>
      </c>
      <c r="O15" s="147">
        <v>0</v>
      </c>
      <c r="P15" s="147">
        <v>26192.35</v>
      </c>
      <c r="Q15" s="102">
        <v>26192.35</v>
      </c>
      <c r="R15" s="147" t="e">
        <v>#REF!</v>
      </c>
    </row>
    <row r="16" spans="1:18" s="122" customFormat="1" ht="14.25" customHeight="1">
      <c r="A16" s="120"/>
      <c r="B16" s="131" t="s">
        <v>92</v>
      </c>
      <c r="C16" s="132" t="s">
        <v>80</v>
      </c>
      <c r="D16" s="133" t="s">
        <v>26</v>
      </c>
      <c r="E16" s="134">
        <v>8501</v>
      </c>
      <c r="F16" s="134">
        <v>8501</v>
      </c>
      <c r="G16" s="135">
        <v>2.18058</v>
      </c>
      <c r="H16" s="135">
        <v>2.27</v>
      </c>
      <c r="I16" s="135">
        <v>2.1</v>
      </c>
      <c r="J16" s="138">
        <v>18537.11</v>
      </c>
      <c r="K16" s="133"/>
      <c r="L16" s="121"/>
      <c r="M16" s="102">
        <v>714</v>
      </c>
      <c r="N16" s="147">
        <v>4751.96</v>
      </c>
      <c r="O16" s="147"/>
      <c r="P16" s="147">
        <v>4751.96</v>
      </c>
      <c r="Q16" s="102">
        <v>4751.96</v>
      </c>
      <c r="R16" s="147" t="e">
        <v>#REF!</v>
      </c>
    </row>
    <row r="17" spans="1:18" s="102" customFormat="1" ht="14.25" customHeight="1">
      <c r="A17" s="54"/>
      <c r="B17" s="113" t="s">
        <v>93</v>
      </c>
      <c r="C17" s="114" t="s">
        <v>80</v>
      </c>
      <c r="D17" s="115" t="s">
        <v>25</v>
      </c>
      <c r="E17" s="137">
        <v>2001</v>
      </c>
      <c r="F17" s="137">
        <v>2001</v>
      </c>
      <c r="G17" s="138">
        <v>2.05</v>
      </c>
      <c r="H17" s="138">
        <v>2.05</v>
      </c>
      <c r="I17" s="138">
        <v>2.05</v>
      </c>
      <c r="J17" s="138">
        <v>4102.05</v>
      </c>
      <c r="K17" s="115"/>
      <c r="L17" s="61"/>
      <c r="M17" s="102">
        <v>715</v>
      </c>
      <c r="N17" s="147">
        <v>5993.31</v>
      </c>
      <c r="O17" s="147">
        <v>0</v>
      </c>
      <c r="P17" s="147">
        <v>5993.31</v>
      </c>
      <c r="Q17" s="102">
        <v>5993.31</v>
      </c>
      <c r="R17" s="147" t="e">
        <v>#REF!</v>
      </c>
    </row>
    <row r="18" spans="1:18" s="102" customFormat="1" ht="14.25" customHeight="1">
      <c r="A18" s="54"/>
      <c r="B18" s="113" t="s">
        <v>93</v>
      </c>
      <c r="C18" s="114" t="s">
        <v>80</v>
      </c>
      <c r="D18" s="115" t="s">
        <v>26</v>
      </c>
      <c r="E18" s="117">
        <v>6217</v>
      </c>
      <c r="F18" s="117">
        <v>6217</v>
      </c>
      <c r="G18" s="118">
        <v>2.10076</v>
      </c>
      <c r="H18" s="118">
        <v>2.11</v>
      </c>
      <c r="I18" s="118">
        <v>2.05</v>
      </c>
      <c r="J18" s="138">
        <v>13060.42</v>
      </c>
      <c r="K18" s="115"/>
      <c r="L18" s="61"/>
      <c r="M18" s="102">
        <v>716</v>
      </c>
      <c r="N18" s="147">
        <v>9191.5</v>
      </c>
      <c r="O18" s="147"/>
      <c r="P18" s="147">
        <v>9191.5</v>
      </c>
      <c r="Q18" s="102">
        <v>9191.5</v>
      </c>
      <c r="R18" s="147" t="e">
        <v>#REF!</v>
      </c>
    </row>
    <row r="19" spans="1:18" s="102" customFormat="1" ht="14.25" customHeight="1">
      <c r="A19" s="54"/>
      <c r="B19" s="113" t="s">
        <v>94</v>
      </c>
      <c r="C19" s="114" t="s">
        <v>80</v>
      </c>
      <c r="D19" s="115" t="s">
        <v>25</v>
      </c>
      <c r="E19" s="137">
        <v>7851</v>
      </c>
      <c r="F19" s="137">
        <v>7851</v>
      </c>
      <c r="G19" s="138">
        <v>2.01</v>
      </c>
      <c r="H19" s="138">
        <v>2.07</v>
      </c>
      <c r="I19" s="138">
        <v>2</v>
      </c>
      <c r="J19" s="138">
        <v>15802.1</v>
      </c>
      <c r="K19" s="115"/>
      <c r="L19" s="61"/>
      <c r="M19" s="102">
        <v>717</v>
      </c>
      <c r="N19" s="147">
        <v>3033.03</v>
      </c>
      <c r="O19" s="147">
        <v>0</v>
      </c>
      <c r="P19" s="147">
        <v>3033.03</v>
      </c>
      <c r="Q19" s="102">
        <v>3033.03</v>
      </c>
      <c r="R19" s="147" t="e">
        <v>#REF!</v>
      </c>
    </row>
    <row r="20" spans="1:18" s="102" customFormat="1" ht="14.25">
      <c r="A20" s="54"/>
      <c r="B20" s="113" t="s">
        <v>94</v>
      </c>
      <c r="C20" s="114" t="s">
        <v>80</v>
      </c>
      <c r="D20" s="115" t="s">
        <v>26</v>
      </c>
      <c r="E20" s="117">
        <v>21451</v>
      </c>
      <c r="F20" s="117">
        <v>21451</v>
      </c>
      <c r="G20" s="118">
        <v>2.12875</v>
      </c>
      <c r="H20" s="118">
        <v>2.2</v>
      </c>
      <c r="I20" s="118">
        <v>2.07</v>
      </c>
      <c r="J20" s="138">
        <v>45663.82</v>
      </c>
      <c r="K20" s="115"/>
      <c r="L20" s="61"/>
      <c r="M20" s="102">
        <v>718</v>
      </c>
      <c r="N20" s="147">
        <v>3.03</v>
      </c>
      <c r="O20" s="147"/>
      <c r="P20" s="147">
        <v>3.03</v>
      </c>
      <c r="Q20" s="102">
        <v>3.03</v>
      </c>
      <c r="R20" s="147" t="e">
        <v>#REF!</v>
      </c>
    </row>
    <row r="21" spans="1:18" s="102" customFormat="1" ht="14.25">
      <c r="A21" s="54"/>
      <c r="B21" s="113" t="s">
        <v>95</v>
      </c>
      <c r="C21" s="114" t="s">
        <v>80</v>
      </c>
      <c r="D21" s="115" t="s">
        <v>25</v>
      </c>
      <c r="E21" s="137">
        <v>6857</v>
      </c>
      <c r="F21" s="137">
        <v>6857</v>
      </c>
      <c r="G21" s="138">
        <v>2.24</v>
      </c>
      <c r="H21" s="138">
        <v>2.27</v>
      </c>
      <c r="I21" s="138">
        <v>2.2</v>
      </c>
      <c r="J21" s="138">
        <v>15328.27</v>
      </c>
      <c r="K21" s="115"/>
      <c r="L21" s="61"/>
      <c r="M21" s="102">
        <v>719</v>
      </c>
      <c r="N21" s="147">
        <v>3.09</v>
      </c>
      <c r="O21" s="147">
        <v>0</v>
      </c>
      <c r="P21" s="147">
        <v>3.09</v>
      </c>
      <c r="Q21" s="102">
        <v>3.09</v>
      </c>
      <c r="R21" s="147" t="e">
        <v>#REF!</v>
      </c>
    </row>
    <row r="22" spans="1:18" s="102" customFormat="1" ht="14.25">
      <c r="A22" s="54"/>
      <c r="B22" s="113" t="s">
        <v>95</v>
      </c>
      <c r="C22" s="114" t="s">
        <v>80</v>
      </c>
      <c r="D22" s="115" t="s">
        <v>26</v>
      </c>
      <c r="E22" s="117">
        <v>14299</v>
      </c>
      <c r="F22" s="117">
        <v>14299</v>
      </c>
      <c r="G22" s="118">
        <v>2.32449</v>
      </c>
      <c r="H22" s="118">
        <v>2.4</v>
      </c>
      <c r="I22" s="118">
        <v>2.27</v>
      </c>
      <c r="J22" s="138">
        <v>33237.88</v>
      </c>
      <c r="K22" s="115"/>
      <c r="L22" s="61"/>
      <c r="M22" s="102">
        <v>720</v>
      </c>
      <c r="N22" s="147">
        <v>19348.37</v>
      </c>
      <c r="O22" s="147"/>
      <c r="P22" s="147">
        <v>19348.37</v>
      </c>
      <c r="Q22" s="102">
        <v>19348.37</v>
      </c>
      <c r="R22" s="147" t="e">
        <v>#REF!</v>
      </c>
    </row>
    <row r="23" spans="1:18" s="102" customFormat="1" ht="14.25">
      <c r="A23" s="54"/>
      <c r="B23" s="113" t="s">
        <v>96</v>
      </c>
      <c r="C23" s="114" t="s">
        <v>80</v>
      </c>
      <c r="D23" s="115" t="s">
        <v>25</v>
      </c>
      <c r="E23" s="137">
        <v>1</v>
      </c>
      <c r="F23" s="137">
        <v>1</v>
      </c>
      <c r="G23" s="138">
        <v>2.39</v>
      </c>
      <c r="H23" s="138">
        <v>2.39</v>
      </c>
      <c r="I23" s="138">
        <v>2.39</v>
      </c>
      <c r="J23" s="138">
        <v>2.39</v>
      </c>
      <c r="K23" s="115"/>
      <c r="L23" s="61"/>
      <c r="M23" s="102">
        <v>721</v>
      </c>
      <c r="N23" s="147">
        <v>6043.02</v>
      </c>
      <c r="O23" s="147">
        <v>0</v>
      </c>
      <c r="P23" s="147">
        <v>6043.02</v>
      </c>
      <c r="Q23" s="102">
        <v>6043.02</v>
      </c>
      <c r="R23" s="147" t="e">
        <v>#REF!</v>
      </c>
    </row>
    <row r="24" spans="1:18" s="102" customFormat="1" ht="14.25">
      <c r="A24" s="54"/>
      <c r="B24" s="113" t="s">
        <v>96</v>
      </c>
      <c r="C24" s="114" t="s">
        <v>80</v>
      </c>
      <c r="D24" s="115" t="s">
        <v>26</v>
      </c>
      <c r="E24" s="117">
        <v>10947</v>
      </c>
      <c r="F24" s="117">
        <v>10947</v>
      </c>
      <c r="G24" s="118">
        <v>2.40444</v>
      </c>
      <c r="H24" s="118">
        <v>2.5</v>
      </c>
      <c r="I24" s="118">
        <v>2.3</v>
      </c>
      <c r="J24" s="138">
        <v>26321.4</v>
      </c>
      <c r="K24" s="115"/>
      <c r="L24" s="61"/>
      <c r="M24" s="102">
        <v>722</v>
      </c>
      <c r="N24" s="147">
        <v>30503.8</v>
      </c>
      <c r="O24" s="147"/>
      <c r="P24" s="147">
        <v>30503.8</v>
      </c>
      <c r="Q24" s="102">
        <v>30503.8</v>
      </c>
      <c r="R24" s="147" t="e">
        <v>#REF!</v>
      </c>
    </row>
    <row r="25" spans="1:18" s="102" customFormat="1" ht="14.25">
      <c r="A25" s="54"/>
      <c r="B25" s="113" t="s">
        <v>97</v>
      </c>
      <c r="C25" s="114" t="s">
        <v>80</v>
      </c>
      <c r="D25" s="115" t="s">
        <v>25</v>
      </c>
      <c r="E25" s="137">
        <v>4825</v>
      </c>
      <c r="F25" s="137">
        <v>4825</v>
      </c>
      <c r="G25" s="138">
        <v>2.46</v>
      </c>
      <c r="H25" s="138">
        <v>2.64</v>
      </c>
      <c r="I25" s="138">
        <v>2.43</v>
      </c>
      <c r="J25" s="138">
        <v>11889.43</v>
      </c>
      <c r="K25" s="115"/>
      <c r="L25" s="61"/>
      <c r="M25" s="102">
        <v>723</v>
      </c>
      <c r="N25" s="147">
        <v>14957.69</v>
      </c>
      <c r="O25" s="147">
        <v>0</v>
      </c>
      <c r="P25" s="147">
        <v>14957.69</v>
      </c>
      <c r="Q25" s="102">
        <v>14957.69</v>
      </c>
      <c r="R25" s="147" t="e">
        <v>#REF!</v>
      </c>
    </row>
    <row r="26" spans="1:18" s="102" customFormat="1" ht="14.25">
      <c r="A26" s="54"/>
      <c r="B26" s="113" t="s">
        <v>97</v>
      </c>
      <c r="C26" s="114" t="s">
        <v>80</v>
      </c>
      <c r="D26" s="115" t="s">
        <v>26</v>
      </c>
      <c r="E26" s="117">
        <v>7237</v>
      </c>
      <c r="F26" s="117">
        <v>7237</v>
      </c>
      <c r="G26" s="118">
        <v>2.56858</v>
      </c>
      <c r="H26" s="118">
        <v>2.63</v>
      </c>
      <c r="I26" s="118">
        <v>2.5</v>
      </c>
      <c r="J26" s="138">
        <v>18588.81</v>
      </c>
      <c r="K26" s="115"/>
      <c r="L26" s="61"/>
      <c r="M26" s="102">
        <v>724</v>
      </c>
      <c r="N26" s="147">
        <v>8736.12</v>
      </c>
      <c r="O26" s="147"/>
      <c r="P26" s="147">
        <v>8736.12</v>
      </c>
      <c r="Q26" s="102">
        <v>8736.12</v>
      </c>
      <c r="R26" s="147" t="e">
        <v>#REF!</v>
      </c>
    </row>
    <row r="27" spans="1:18" s="102" customFormat="1" ht="14.25">
      <c r="A27" s="54"/>
      <c r="B27" s="113" t="s">
        <v>98</v>
      </c>
      <c r="C27" s="114" t="s">
        <v>80</v>
      </c>
      <c r="D27" s="115" t="s">
        <v>25</v>
      </c>
      <c r="E27" s="137">
        <v>12896</v>
      </c>
      <c r="F27" s="137">
        <v>12896</v>
      </c>
      <c r="G27" s="138">
        <v>2.81</v>
      </c>
      <c r="H27" s="138">
        <v>2.9</v>
      </c>
      <c r="I27" s="138">
        <v>2.68</v>
      </c>
      <c r="J27" s="138">
        <v>36203.84</v>
      </c>
      <c r="K27" s="115"/>
      <c r="L27" s="61"/>
      <c r="M27" s="102">
        <v>725</v>
      </c>
      <c r="N27" s="147">
        <v>6224.18</v>
      </c>
      <c r="O27" s="147">
        <v>0</v>
      </c>
      <c r="P27" s="147">
        <v>6224.18</v>
      </c>
      <c r="Q27" s="102">
        <v>6224.18</v>
      </c>
      <c r="R27" s="147" t="e">
        <v>#REF!</v>
      </c>
    </row>
    <row r="28" spans="1:18" s="102" customFormat="1" ht="14.25">
      <c r="A28" s="54"/>
      <c r="B28" s="113" t="s">
        <v>98</v>
      </c>
      <c r="C28" s="114" t="s">
        <v>80</v>
      </c>
      <c r="D28" s="115" t="s">
        <v>26</v>
      </c>
      <c r="E28" s="117">
        <v>12896</v>
      </c>
      <c r="F28" s="117">
        <v>12896</v>
      </c>
      <c r="G28" s="118">
        <v>2.86951</v>
      </c>
      <c r="H28" s="118">
        <v>2.94</v>
      </c>
      <c r="I28" s="118">
        <v>2.68</v>
      </c>
      <c r="J28" s="138">
        <v>37005.2</v>
      </c>
      <c r="K28" s="115"/>
      <c r="L28" s="61"/>
      <c r="M28" s="102">
        <v>726</v>
      </c>
      <c r="N28" s="147">
        <v>14333.71</v>
      </c>
      <c r="O28" s="147"/>
      <c r="P28" s="147">
        <v>14333.71</v>
      </c>
      <c r="Q28" s="102">
        <v>14333.71</v>
      </c>
      <c r="R28" s="147" t="e">
        <v>#REF!</v>
      </c>
    </row>
    <row r="29" spans="1:18" s="102" customFormat="1" ht="14.25">
      <c r="A29" s="54"/>
      <c r="B29" s="113" t="s">
        <v>99</v>
      </c>
      <c r="C29" s="114" t="s">
        <v>80</v>
      </c>
      <c r="D29" s="115" t="s">
        <v>25</v>
      </c>
      <c r="E29" s="137">
        <v>4713</v>
      </c>
      <c r="F29" s="137">
        <v>4713</v>
      </c>
      <c r="G29" s="138">
        <v>2.84</v>
      </c>
      <c r="H29" s="138">
        <v>2.96</v>
      </c>
      <c r="I29" s="138">
        <v>2.83</v>
      </c>
      <c r="J29" s="138">
        <v>13403.58</v>
      </c>
      <c r="K29" s="115"/>
      <c r="L29" s="61"/>
      <c r="M29" s="102">
        <v>727</v>
      </c>
      <c r="N29" s="147">
        <v>9414.14</v>
      </c>
      <c r="O29" s="147">
        <v>0</v>
      </c>
      <c r="P29" s="147">
        <v>9414.14</v>
      </c>
      <c r="Q29" s="102">
        <v>9414.14</v>
      </c>
      <c r="R29" s="147" t="e">
        <v>#REF!</v>
      </c>
    </row>
    <row r="30" spans="1:18" s="102" customFormat="1" ht="14.25">
      <c r="A30" s="54"/>
      <c r="B30" s="113" t="s">
        <v>99</v>
      </c>
      <c r="C30" s="114" t="s">
        <v>80</v>
      </c>
      <c r="D30" s="115" t="s">
        <v>26</v>
      </c>
      <c r="E30" s="117">
        <v>16713</v>
      </c>
      <c r="F30" s="117">
        <v>16713</v>
      </c>
      <c r="G30" s="118">
        <v>2.91</v>
      </c>
      <c r="H30" s="118">
        <v>2.96</v>
      </c>
      <c r="I30" s="118">
        <v>2.91</v>
      </c>
      <c r="J30" s="138">
        <v>48634.83</v>
      </c>
      <c r="K30" s="115"/>
      <c r="L30" s="61"/>
      <c r="M30" s="102">
        <v>728</v>
      </c>
      <c r="N30" s="147">
        <v>19131.01</v>
      </c>
      <c r="O30" s="147"/>
      <c r="P30" s="147">
        <v>19131.01</v>
      </c>
      <c r="Q30" s="102">
        <v>19131.01</v>
      </c>
      <c r="R30" s="147" t="e">
        <v>#REF!</v>
      </c>
    </row>
    <row r="31" spans="1:18" s="102" customFormat="1" ht="14.25">
      <c r="A31" s="54"/>
      <c r="B31" s="113" t="s">
        <v>100</v>
      </c>
      <c r="C31" s="114" t="s">
        <v>80</v>
      </c>
      <c r="D31" s="115" t="s">
        <v>25</v>
      </c>
      <c r="E31" s="137">
        <v>1301</v>
      </c>
      <c r="F31" s="137">
        <v>1301</v>
      </c>
      <c r="G31" s="138">
        <v>2.98</v>
      </c>
      <c r="H31" s="138">
        <v>2.98</v>
      </c>
      <c r="I31" s="138">
        <v>2.94</v>
      </c>
      <c r="J31" s="138">
        <v>3870.48</v>
      </c>
      <c r="K31" s="115"/>
      <c r="L31" s="61"/>
      <c r="M31" s="102">
        <v>729</v>
      </c>
      <c r="N31" s="147">
        <v>14591.37</v>
      </c>
      <c r="O31" s="147">
        <v>0</v>
      </c>
      <c r="P31" s="147">
        <v>14591.37</v>
      </c>
      <c r="Q31" s="102">
        <v>14591.37</v>
      </c>
      <c r="R31" s="147" t="e">
        <v>#REF!</v>
      </c>
    </row>
    <row r="32" spans="1:18" s="102" customFormat="1" ht="14.25">
      <c r="A32" s="54"/>
      <c r="B32" s="113" t="s">
        <v>100</v>
      </c>
      <c r="C32" s="114" t="s">
        <v>80</v>
      </c>
      <c r="D32" s="115" t="s">
        <v>26</v>
      </c>
      <c r="E32" s="117">
        <v>1001</v>
      </c>
      <c r="F32" s="117">
        <v>1001</v>
      </c>
      <c r="G32" s="118">
        <v>2.95001</v>
      </c>
      <c r="H32" s="118">
        <v>2.96</v>
      </c>
      <c r="I32" s="118">
        <v>2.95</v>
      </c>
      <c r="J32" s="138">
        <v>2952.96</v>
      </c>
      <c r="K32" s="115"/>
      <c r="L32" s="61"/>
      <c r="M32" s="102">
        <v>730</v>
      </c>
      <c r="N32" s="147">
        <v>7687.06</v>
      </c>
      <c r="O32" s="147"/>
      <c r="P32" s="147">
        <v>7687.06</v>
      </c>
      <c r="Q32" s="102">
        <v>7687.06</v>
      </c>
      <c r="R32" s="147" t="e">
        <v>#REF!</v>
      </c>
    </row>
    <row r="33" spans="1:18" s="102" customFormat="1" ht="14.25">
      <c r="A33" s="54"/>
      <c r="B33" s="113" t="s">
        <v>101</v>
      </c>
      <c r="C33" s="114" t="s">
        <v>80</v>
      </c>
      <c r="D33" s="115" t="s">
        <v>25</v>
      </c>
      <c r="E33" s="136">
        <v>11021</v>
      </c>
      <c r="F33" s="137">
        <v>11021</v>
      </c>
      <c r="G33" s="138">
        <v>2.78</v>
      </c>
      <c r="H33" s="138">
        <v>2.98</v>
      </c>
      <c r="I33" s="138">
        <v>2.7</v>
      </c>
      <c r="J33" s="138">
        <v>30688.19</v>
      </c>
      <c r="K33" s="115"/>
      <c r="L33" s="61"/>
      <c r="M33" s="102">
        <v>731</v>
      </c>
      <c r="N33" s="147">
        <v>2.9</v>
      </c>
      <c r="O33" s="147">
        <v>0</v>
      </c>
      <c r="P33" s="147">
        <v>2.9</v>
      </c>
      <c r="Q33" s="102">
        <v>2.9</v>
      </c>
      <c r="R33" s="147" t="e">
        <v>#REF!</v>
      </c>
    </row>
    <row r="34" spans="1:18" s="102" customFormat="1" ht="14.25">
      <c r="A34" s="54"/>
      <c r="B34" s="113" t="s">
        <v>101</v>
      </c>
      <c r="C34" s="114" t="s">
        <v>80</v>
      </c>
      <c r="D34" s="115" t="s">
        <v>26</v>
      </c>
      <c r="E34" s="117">
        <v>1</v>
      </c>
      <c r="F34" s="117">
        <v>1</v>
      </c>
      <c r="G34" s="118">
        <v>2.98</v>
      </c>
      <c r="H34" s="118">
        <v>2.98</v>
      </c>
      <c r="I34" s="118">
        <v>2.98</v>
      </c>
      <c r="J34" s="138">
        <v>2.98</v>
      </c>
      <c r="K34" s="115"/>
      <c r="L34" s="61"/>
      <c r="M34" s="102">
        <v>732</v>
      </c>
      <c r="N34" s="147">
        <v>7157.06</v>
      </c>
      <c r="O34" s="147"/>
      <c r="P34" s="147">
        <v>7157.06</v>
      </c>
      <c r="Q34" s="102">
        <v>7157.06</v>
      </c>
      <c r="R34" s="147" t="e">
        <v>#REF!</v>
      </c>
    </row>
    <row r="35" spans="1:18" s="102" customFormat="1" ht="14.25">
      <c r="A35" s="54"/>
      <c r="B35" s="113" t="s">
        <v>102</v>
      </c>
      <c r="C35" s="114" t="s">
        <v>80</v>
      </c>
      <c r="D35" s="115" t="s">
        <v>25</v>
      </c>
      <c r="E35" s="136">
        <v>1501</v>
      </c>
      <c r="F35" s="137">
        <v>1501</v>
      </c>
      <c r="G35" s="138">
        <v>2.64</v>
      </c>
      <c r="H35" s="138">
        <v>2.72</v>
      </c>
      <c r="I35" s="138">
        <v>2.6</v>
      </c>
      <c r="J35" s="138">
        <v>3962.72</v>
      </c>
      <c r="K35" s="115"/>
      <c r="L35" s="61"/>
      <c r="M35" s="102">
        <v>733</v>
      </c>
      <c r="N35" s="147">
        <v>2.92</v>
      </c>
      <c r="O35" s="147">
        <v>0</v>
      </c>
      <c r="P35" s="147">
        <v>2.92</v>
      </c>
      <c r="Q35" s="102">
        <v>2.92</v>
      </c>
      <c r="R35" s="147" t="e">
        <v>#REF!</v>
      </c>
    </row>
    <row r="36" spans="1:18" s="102" customFormat="1" ht="14.25">
      <c r="A36" s="54"/>
      <c r="B36" s="113" t="s">
        <v>102</v>
      </c>
      <c r="C36" s="114" t="s">
        <v>80</v>
      </c>
      <c r="D36" s="115" t="s">
        <v>26</v>
      </c>
      <c r="E36" s="117">
        <v>1501</v>
      </c>
      <c r="F36" s="117">
        <v>1501</v>
      </c>
      <c r="G36" s="118">
        <v>2.78329</v>
      </c>
      <c r="H36" s="118">
        <v>2.8</v>
      </c>
      <c r="I36" s="118">
        <v>2.72</v>
      </c>
      <c r="J36" s="138">
        <v>4177.72</v>
      </c>
      <c r="K36" s="115"/>
      <c r="L36" s="61"/>
      <c r="M36" s="102">
        <v>734</v>
      </c>
      <c r="N36" s="147">
        <v>27386.19</v>
      </c>
      <c r="O36" s="147"/>
      <c r="P36" s="147">
        <v>27386.19</v>
      </c>
      <c r="Q36" s="102">
        <v>27386.19</v>
      </c>
      <c r="R36" s="147" t="e">
        <v>#REF!</v>
      </c>
    </row>
    <row r="37" spans="1:18" s="102" customFormat="1" ht="14.25">
      <c r="A37" s="54"/>
      <c r="B37" s="113" t="s">
        <v>103</v>
      </c>
      <c r="C37" s="114" t="s">
        <v>80</v>
      </c>
      <c r="D37" s="115" t="s">
        <v>25</v>
      </c>
      <c r="E37" s="137">
        <v>1</v>
      </c>
      <c r="F37" s="137">
        <v>1</v>
      </c>
      <c r="G37" s="138">
        <v>2.82</v>
      </c>
      <c r="H37" s="138">
        <v>2.82</v>
      </c>
      <c r="I37" s="138">
        <v>2.82</v>
      </c>
      <c r="J37" s="138">
        <v>2.82</v>
      </c>
      <c r="K37" s="115"/>
      <c r="L37" s="61"/>
      <c r="M37" s="102">
        <v>735</v>
      </c>
      <c r="N37" s="147">
        <v>32066.09</v>
      </c>
      <c r="O37" s="147">
        <v>0</v>
      </c>
      <c r="P37" s="147">
        <v>32066.09</v>
      </c>
      <c r="Q37" s="102">
        <v>32066.09</v>
      </c>
      <c r="R37" s="147" t="e">
        <v>#REF!</v>
      </c>
    </row>
    <row r="38" spans="1:18" s="102" customFormat="1" ht="14.25">
      <c r="A38" s="54"/>
      <c r="B38" s="113" t="s">
        <v>103</v>
      </c>
      <c r="C38" s="114" t="s">
        <v>80</v>
      </c>
      <c r="D38" s="115" t="s">
        <v>26</v>
      </c>
      <c r="E38" s="117">
        <v>7343</v>
      </c>
      <c r="F38" s="117">
        <v>7343</v>
      </c>
      <c r="G38" s="118">
        <v>2.83541</v>
      </c>
      <c r="H38" s="118">
        <v>2.9</v>
      </c>
      <c r="I38" s="118">
        <v>2.82</v>
      </c>
      <c r="J38" s="138">
        <v>20820.42</v>
      </c>
      <c r="K38" s="115"/>
      <c r="L38" s="61"/>
      <c r="M38" s="102">
        <v>736</v>
      </c>
      <c r="N38" s="147">
        <v>4364.82</v>
      </c>
      <c r="O38" s="147"/>
      <c r="P38" s="147">
        <v>4364.82</v>
      </c>
      <c r="Q38" s="102">
        <v>4364.82</v>
      </c>
      <c r="R38" s="147" t="e">
        <v>#REF!</v>
      </c>
    </row>
    <row r="39" spans="1:18" s="102" customFormat="1" ht="14.25">
      <c r="A39" s="54"/>
      <c r="B39" s="113" t="s">
        <v>104</v>
      </c>
      <c r="C39" s="114" t="s">
        <v>80</v>
      </c>
      <c r="D39" s="115" t="s">
        <v>25</v>
      </c>
      <c r="E39" s="137">
        <v>1</v>
      </c>
      <c r="F39" s="137">
        <v>1</v>
      </c>
      <c r="G39" s="138">
        <v>2.9</v>
      </c>
      <c r="H39" s="138">
        <v>2.9</v>
      </c>
      <c r="I39" s="138">
        <v>2.9</v>
      </c>
      <c r="J39" s="138">
        <v>2.9</v>
      </c>
      <c r="K39" s="115"/>
      <c r="L39" s="61"/>
      <c r="M39" s="102">
        <v>737</v>
      </c>
      <c r="N39" s="147">
        <v>18810.2</v>
      </c>
      <c r="O39" s="147">
        <v>0</v>
      </c>
      <c r="P39" s="147">
        <v>18810.2</v>
      </c>
      <c r="Q39" s="102">
        <v>18810.2</v>
      </c>
      <c r="R39" s="147" t="e">
        <v>#REF!</v>
      </c>
    </row>
    <row r="40" spans="1:18" s="102" customFormat="1" ht="14.25">
      <c r="A40" s="54"/>
      <c r="B40" s="113" t="s">
        <v>104</v>
      </c>
      <c r="C40" s="114" t="s">
        <v>80</v>
      </c>
      <c r="D40" s="115" t="s">
        <v>26</v>
      </c>
      <c r="E40" s="117">
        <v>761</v>
      </c>
      <c r="F40" s="117">
        <v>761</v>
      </c>
      <c r="G40" s="118">
        <v>2.9</v>
      </c>
      <c r="H40" s="118">
        <v>2.9</v>
      </c>
      <c r="I40" s="118">
        <v>2.9</v>
      </c>
      <c r="J40" s="138">
        <v>2206.9</v>
      </c>
      <c r="K40" s="115"/>
      <c r="L40" s="61"/>
      <c r="M40" s="102">
        <v>738</v>
      </c>
      <c r="N40" s="147">
        <v>96.41</v>
      </c>
      <c r="O40" s="147"/>
      <c r="P40" s="147">
        <v>96.41</v>
      </c>
      <c r="Q40" s="102">
        <v>96.41</v>
      </c>
      <c r="R40" s="147" t="e">
        <v>#REF!</v>
      </c>
    </row>
    <row r="41" spans="1:18" s="102" customFormat="1" ht="14.25">
      <c r="A41" s="54"/>
      <c r="B41" s="113" t="s">
        <v>105</v>
      </c>
      <c r="C41" s="114" t="s">
        <v>80</v>
      </c>
      <c r="D41" s="115" t="s">
        <v>25</v>
      </c>
      <c r="E41" s="137">
        <v>1</v>
      </c>
      <c r="F41" s="137">
        <v>1</v>
      </c>
      <c r="G41" s="138">
        <v>2.95</v>
      </c>
      <c r="H41" s="138">
        <v>2.95</v>
      </c>
      <c r="I41" s="138">
        <v>2.95</v>
      </c>
      <c r="J41" s="138">
        <v>2.95</v>
      </c>
      <c r="K41" s="115"/>
      <c r="L41" s="61"/>
      <c r="M41" s="102">
        <v>739</v>
      </c>
      <c r="N41" s="147">
        <v>44270.5</v>
      </c>
      <c r="O41" s="147">
        <v>0</v>
      </c>
      <c r="P41" s="147">
        <v>44270.5</v>
      </c>
      <c r="Q41" s="102">
        <v>44270.5</v>
      </c>
      <c r="R41" s="147" t="e">
        <v>#REF!</v>
      </c>
    </row>
    <row r="42" spans="1:18" s="102" customFormat="1" ht="14.25">
      <c r="A42" s="54"/>
      <c r="B42" s="113" t="s">
        <v>105</v>
      </c>
      <c r="C42" s="114" t="s">
        <v>80</v>
      </c>
      <c r="D42" s="115" t="s">
        <v>26</v>
      </c>
      <c r="E42" s="117">
        <v>1001</v>
      </c>
      <c r="F42" s="117">
        <v>1001</v>
      </c>
      <c r="G42" s="118">
        <v>2.95</v>
      </c>
      <c r="H42" s="118">
        <v>2.95</v>
      </c>
      <c r="I42" s="118">
        <v>2.95</v>
      </c>
      <c r="J42" s="138">
        <v>2952.95</v>
      </c>
      <c r="K42" s="115"/>
      <c r="L42" s="61"/>
      <c r="M42" s="102">
        <v>740</v>
      </c>
      <c r="N42" s="147">
        <v>3.02</v>
      </c>
      <c r="O42" s="147"/>
      <c r="P42" s="147">
        <v>3.02</v>
      </c>
      <c r="Q42" s="102">
        <v>3.02</v>
      </c>
      <c r="R42" s="147" t="e">
        <v>#REF!</v>
      </c>
    </row>
    <row r="43" spans="1:18" s="102" customFormat="1" ht="14.25">
      <c r="A43" s="54"/>
      <c r="B43" s="113" t="s">
        <v>106</v>
      </c>
      <c r="C43" s="114" t="s">
        <v>80</v>
      </c>
      <c r="D43" s="115" t="s">
        <v>25</v>
      </c>
      <c r="E43" s="137">
        <v>1</v>
      </c>
      <c r="F43" s="137">
        <v>1</v>
      </c>
      <c r="G43" s="138">
        <v>2.96</v>
      </c>
      <c r="H43" s="138">
        <v>2.96</v>
      </c>
      <c r="I43" s="138">
        <v>2.96</v>
      </c>
      <c r="J43" s="138">
        <v>2.96</v>
      </c>
      <c r="K43" s="115"/>
      <c r="L43" s="61"/>
      <c r="M43" s="102">
        <v>741</v>
      </c>
      <c r="N43" s="147">
        <v>27093</v>
      </c>
      <c r="O43" s="147">
        <v>0</v>
      </c>
      <c r="P43" s="147">
        <v>27093</v>
      </c>
      <c r="Q43" s="102">
        <v>27093</v>
      </c>
      <c r="R43" s="147" t="e">
        <v>#REF!</v>
      </c>
    </row>
    <row r="44" spans="1:18" s="102" customFormat="1" ht="14.25">
      <c r="A44" s="54"/>
      <c r="B44" s="113" t="s">
        <v>106</v>
      </c>
      <c r="C44" s="114" t="s">
        <v>80</v>
      </c>
      <c r="D44" s="115" t="s">
        <v>26</v>
      </c>
      <c r="E44" s="117">
        <v>1</v>
      </c>
      <c r="F44" s="117">
        <v>1</v>
      </c>
      <c r="G44" s="118">
        <v>2.96</v>
      </c>
      <c r="H44" s="118">
        <v>2.96</v>
      </c>
      <c r="I44" s="118">
        <v>2.96</v>
      </c>
      <c r="J44" s="138">
        <v>2.96</v>
      </c>
      <c r="K44" s="115"/>
      <c r="L44" s="61"/>
      <c r="M44" s="102">
        <v>742</v>
      </c>
      <c r="N44" s="147">
        <v>3.01</v>
      </c>
      <c r="O44" s="147"/>
      <c r="P44" s="147">
        <v>3.01</v>
      </c>
      <c r="Q44" s="102">
        <v>3.01</v>
      </c>
      <c r="R44" s="147" t="e">
        <v>#REF!</v>
      </c>
    </row>
    <row r="45" spans="1:18" s="102" customFormat="1" ht="14.25">
      <c r="A45" s="54"/>
      <c r="B45" s="113" t="s">
        <v>107</v>
      </c>
      <c r="C45" s="114" t="s">
        <v>80</v>
      </c>
      <c r="D45" s="115" t="s">
        <v>25</v>
      </c>
      <c r="E45" s="137">
        <v>1</v>
      </c>
      <c r="F45" s="137">
        <v>1</v>
      </c>
      <c r="G45" s="138">
        <v>2.93</v>
      </c>
      <c r="H45" s="138">
        <v>2.93</v>
      </c>
      <c r="I45" s="138">
        <v>2.93</v>
      </c>
      <c r="J45" s="138">
        <v>2.93</v>
      </c>
      <c r="K45" s="115"/>
      <c r="L45" s="61"/>
      <c r="M45" s="102">
        <v>743</v>
      </c>
      <c r="N45" s="147">
        <v>2773.03</v>
      </c>
      <c r="O45" s="147">
        <v>0</v>
      </c>
      <c r="P45" s="147">
        <v>2773.03</v>
      </c>
      <c r="Q45" s="102">
        <v>2773.03</v>
      </c>
      <c r="R45" s="147" t="e">
        <v>#REF!</v>
      </c>
    </row>
    <row r="46" spans="1:18" s="102" customFormat="1" ht="14.25">
      <c r="A46" s="54"/>
      <c r="B46" s="113" t="s">
        <v>107</v>
      </c>
      <c r="C46" s="114" t="s">
        <v>80</v>
      </c>
      <c r="D46" s="115" t="s">
        <v>26</v>
      </c>
      <c r="E46" s="117">
        <v>6599</v>
      </c>
      <c r="F46" s="117">
        <v>6599</v>
      </c>
      <c r="G46" s="118">
        <v>2.97999</v>
      </c>
      <c r="H46" s="118">
        <v>2.98</v>
      </c>
      <c r="I46" s="118">
        <v>2.93</v>
      </c>
      <c r="J46" s="138">
        <v>19664.95</v>
      </c>
      <c r="K46" s="115"/>
      <c r="L46" s="61"/>
      <c r="M46" s="102">
        <v>744</v>
      </c>
      <c r="N46" s="147">
        <v>2.98</v>
      </c>
      <c r="O46" s="147"/>
      <c r="P46" s="147">
        <v>2.98</v>
      </c>
      <c r="Q46" s="102">
        <v>2.98</v>
      </c>
      <c r="R46" s="147" t="e">
        <v>#REF!</v>
      </c>
    </row>
    <row r="47" spans="1:18" s="102" customFormat="1" ht="14.25">
      <c r="A47" s="54"/>
      <c r="B47" s="113" t="s">
        <v>108</v>
      </c>
      <c r="C47" s="114" t="s">
        <v>80</v>
      </c>
      <c r="D47" s="115" t="s">
        <v>25</v>
      </c>
      <c r="E47" s="137">
        <v>2301</v>
      </c>
      <c r="F47" s="137">
        <v>2301</v>
      </c>
      <c r="G47" s="138">
        <v>2.93</v>
      </c>
      <c r="H47" s="138">
        <v>2.98</v>
      </c>
      <c r="I47" s="138">
        <v>2.9</v>
      </c>
      <c r="J47" s="138">
        <v>6733.97</v>
      </c>
      <c r="K47" s="115"/>
      <c r="L47" s="61"/>
      <c r="M47" s="102">
        <v>745</v>
      </c>
      <c r="N47" s="147">
        <v>5902.99</v>
      </c>
      <c r="O47" s="147">
        <v>0</v>
      </c>
      <c r="P47" s="147">
        <v>5902.99</v>
      </c>
      <c r="Q47" s="102">
        <v>5902.99</v>
      </c>
      <c r="R47" s="147" t="e">
        <v>#REF!</v>
      </c>
    </row>
    <row r="48" spans="1:18" s="102" customFormat="1" ht="14.25">
      <c r="A48" s="54"/>
      <c r="B48" s="113" t="s">
        <v>108</v>
      </c>
      <c r="C48" s="114" t="s">
        <v>80</v>
      </c>
      <c r="D48" s="115" t="s">
        <v>26</v>
      </c>
      <c r="E48" s="117">
        <v>1</v>
      </c>
      <c r="F48" s="117">
        <v>1</v>
      </c>
      <c r="G48" s="118">
        <v>2.98</v>
      </c>
      <c r="H48" s="118">
        <v>2.98</v>
      </c>
      <c r="I48" s="118">
        <v>2.98</v>
      </c>
      <c r="J48" s="138">
        <v>2.98</v>
      </c>
      <c r="K48" s="115"/>
      <c r="L48" s="61"/>
      <c r="M48" s="102">
        <v>746</v>
      </c>
      <c r="N48" s="147">
        <v>5925.98</v>
      </c>
      <c r="O48" s="147"/>
      <c r="P48" s="147">
        <v>5925.98</v>
      </c>
      <c r="Q48" s="102">
        <v>5925.98</v>
      </c>
      <c r="R48" s="147" t="e">
        <v>#REF!</v>
      </c>
    </row>
    <row r="49" spans="1:18" s="102" customFormat="1" ht="14.25">
      <c r="A49" s="54"/>
      <c r="B49" s="113" t="s">
        <v>109</v>
      </c>
      <c r="C49" s="114" t="s">
        <v>80</v>
      </c>
      <c r="D49" s="115" t="s">
        <v>25</v>
      </c>
      <c r="E49" s="137">
        <v>137</v>
      </c>
      <c r="F49" s="137">
        <v>137</v>
      </c>
      <c r="G49" s="138">
        <v>2.9</v>
      </c>
      <c r="H49" s="138">
        <v>2.95</v>
      </c>
      <c r="I49" s="138">
        <v>2.9</v>
      </c>
      <c r="J49" s="138">
        <v>397.35</v>
      </c>
      <c r="K49" s="115"/>
      <c r="L49" s="61"/>
      <c r="M49" s="102">
        <v>747</v>
      </c>
      <c r="N49" s="147">
        <v>8509.95</v>
      </c>
      <c r="O49" s="147">
        <v>0</v>
      </c>
      <c r="P49" s="147">
        <v>8509.95</v>
      </c>
      <c r="Q49" s="102">
        <v>8509.95</v>
      </c>
      <c r="R49" s="147" t="e">
        <v>#REF!</v>
      </c>
    </row>
    <row r="50" spans="1:18" s="102" customFormat="1" ht="14.25">
      <c r="A50" s="54"/>
      <c r="B50" s="113" t="s">
        <v>109</v>
      </c>
      <c r="C50" s="114" t="s">
        <v>80</v>
      </c>
      <c r="D50" s="115" t="s">
        <v>26</v>
      </c>
      <c r="E50" s="117">
        <v>2103</v>
      </c>
      <c r="F50" s="117">
        <v>2103</v>
      </c>
      <c r="G50" s="118">
        <v>2.94</v>
      </c>
      <c r="H50" s="118">
        <v>2.95</v>
      </c>
      <c r="I50" s="118">
        <v>2.94</v>
      </c>
      <c r="J50" s="138">
        <v>6182.82</v>
      </c>
      <c r="K50" s="115"/>
      <c r="L50" s="61"/>
      <c r="M50" s="102">
        <v>748</v>
      </c>
      <c r="N50" s="147">
        <v>1233.7</v>
      </c>
      <c r="O50" s="147"/>
      <c r="P50" s="147">
        <v>1233.7</v>
      </c>
      <c r="Q50" s="102">
        <v>1233.7</v>
      </c>
      <c r="R50" s="147" t="e">
        <v>#REF!</v>
      </c>
    </row>
    <row r="51" spans="1:18" s="102" customFormat="1" ht="14.25">
      <c r="A51" s="54"/>
      <c r="B51" s="113" t="s">
        <v>110</v>
      </c>
      <c r="C51" s="114" t="s">
        <v>80</v>
      </c>
      <c r="D51" s="115" t="s">
        <v>25</v>
      </c>
      <c r="E51" s="137">
        <v>1001</v>
      </c>
      <c r="F51" s="137">
        <v>1001</v>
      </c>
      <c r="G51" s="138">
        <v>2.9</v>
      </c>
      <c r="H51" s="138">
        <v>2.93</v>
      </c>
      <c r="I51" s="138">
        <v>2.9</v>
      </c>
      <c r="J51" s="138">
        <v>2902.93</v>
      </c>
      <c r="K51" s="115"/>
      <c r="L51" s="61"/>
      <c r="M51" s="102">
        <v>749</v>
      </c>
      <c r="N51" s="147">
        <v>5030.27</v>
      </c>
      <c r="O51" s="147">
        <v>0</v>
      </c>
      <c r="P51" s="147">
        <v>5030.27</v>
      </c>
      <c r="Q51" s="102">
        <v>5030.27</v>
      </c>
      <c r="R51" s="147" t="e">
        <v>#REF!</v>
      </c>
    </row>
    <row r="52" spans="1:18" s="102" customFormat="1" ht="14.25">
      <c r="A52" s="54"/>
      <c r="B52" s="113" t="s">
        <v>110</v>
      </c>
      <c r="C52" s="114" t="s">
        <v>80</v>
      </c>
      <c r="D52" s="115" t="s">
        <v>26</v>
      </c>
      <c r="E52" s="117">
        <v>1</v>
      </c>
      <c r="F52" s="117">
        <v>1</v>
      </c>
      <c r="G52" s="118">
        <v>2.93</v>
      </c>
      <c r="H52" s="118">
        <v>2.93</v>
      </c>
      <c r="I52" s="118">
        <v>2.93</v>
      </c>
      <c r="J52" s="138">
        <v>2.93</v>
      </c>
      <c r="K52" s="115"/>
      <c r="L52" s="61"/>
      <c r="M52" s="102">
        <v>750</v>
      </c>
      <c r="N52" s="147">
        <v>1282.26</v>
      </c>
      <c r="O52" s="147"/>
      <c r="P52" s="147">
        <v>1282.26</v>
      </c>
      <c r="R52" s="147" t="e">
        <v>#REF!</v>
      </c>
    </row>
    <row r="53" spans="1:16" s="102" customFormat="1" ht="14.25">
      <c r="A53" s="54"/>
      <c r="B53" s="113"/>
      <c r="C53" s="115"/>
      <c r="D53" s="115"/>
      <c r="E53" s="116"/>
      <c r="F53" s="117"/>
      <c r="G53" s="116"/>
      <c r="H53" s="118"/>
      <c r="I53" s="118"/>
      <c r="J53" s="116"/>
      <c r="K53" s="119"/>
      <c r="L53" s="61"/>
      <c r="O53" s="147"/>
      <c r="P53" s="147"/>
    </row>
    <row r="54" spans="1:16" s="102" customFormat="1" ht="15" thickBot="1">
      <c r="A54" s="54"/>
      <c r="B54" s="123"/>
      <c r="C54" s="124"/>
      <c r="D54" s="124"/>
      <c r="E54" s="124"/>
      <c r="F54" s="124"/>
      <c r="G54" s="124"/>
      <c r="H54" s="125"/>
      <c r="I54" s="125"/>
      <c r="J54" s="124"/>
      <c r="K54" s="126"/>
      <c r="L54" s="61"/>
      <c r="O54" s="147"/>
      <c r="P54" s="147"/>
    </row>
    <row r="55" spans="1:12" ht="14.25">
      <c r="A55" s="127"/>
      <c r="B55" s="127"/>
      <c r="C55" s="127"/>
      <c r="D55" s="127"/>
      <c r="E55" s="127"/>
      <c r="F55" s="127"/>
      <c r="G55" s="127"/>
      <c r="H55" s="127"/>
      <c r="I55" s="127"/>
      <c r="J55" s="127"/>
      <c r="K55" s="127"/>
      <c r="L55" s="127"/>
    </row>
    <row r="56" spans="1:12" ht="14.25">
      <c r="A56" s="127"/>
      <c r="B56" s="127"/>
      <c r="C56" s="127"/>
      <c r="D56" s="127"/>
      <c r="E56" s="127"/>
      <c r="F56" s="127"/>
      <c r="G56" s="127"/>
      <c r="H56" s="127"/>
      <c r="I56" s="127"/>
      <c r="J56" s="127"/>
      <c r="K56" s="127"/>
      <c r="L56" s="127"/>
    </row>
    <row r="57" spans="1:12" ht="14.25">
      <c r="A57" s="127"/>
      <c r="B57" s="127"/>
      <c r="C57" s="127"/>
      <c r="D57" s="127"/>
      <c r="E57" s="127"/>
      <c r="F57" s="127"/>
      <c r="G57" s="127"/>
      <c r="H57" s="127"/>
      <c r="I57" s="127"/>
      <c r="J57" s="127"/>
      <c r="K57" s="127"/>
      <c r="L57" s="127"/>
    </row>
    <row r="58" spans="2:11" ht="14.25">
      <c r="B58" s="129"/>
      <c r="C58" s="129"/>
      <c r="D58" s="129"/>
      <c r="E58" s="129"/>
      <c r="F58" s="129"/>
      <c r="G58" s="129"/>
      <c r="H58" s="129"/>
      <c r="I58" s="129"/>
      <c r="J58" s="129"/>
      <c r="K58" s="129"/>
    </row>
    <row r="59" spans="2:11" ht="14.25">
      <c r="B59" s="129"/>
      <c r="C59" s="129"/>
      <c r="D59" s="129"/>
      <c r="E59" s="129"/>
      <c r="F59" s="129"/>
      <c r="G59" s="129"/>
      <c r="H59" s="129"/>
      <c r="I59" s="129"/>
      <c r="J59" s="129"/>
      <c r="K59" s="129"/>
    </row>
    <row r="60" spans="2:11" ht="14.25">
      <c r="B60" s="129"/>
      <c r="C60" s="129"/>
      <c r="D60" s="129"/>
      <c r="E60" s="129"/>
      <c r="H60" s="129"/>
      <c r="I60" s="129"/>
      <c r="J60" s="129"/>
      <c r="K60" s="129"/>
    </row>
    <row r="61" spans="2:11" ht="15" thickBot="1">
      <c r="B61" s="129"/>
      <c r="C61" s="129"/>
      <c r="D61" s="129"/>
      <c r="E61" s="129"/>
      <c r="F61" s="129"/>
      <c r="G61" s="129"/>
      <c r="H61" s="129"/>
      <c r="I61" s="129"/>
      <c r="J61" s="129"/>
      <c r="K61" s="129"/>
    </row>
    <row r="62" spans="2:11" ht="14.25">
      <c r="B62" s="129"/>
      <c r="C62" s="129"/>
      <c r="D62" s="129" t="s">
        <v>25</v>
      </c>
      <c r="E62" s="129">
        <v>75130</v>
      </c>
      <c r="F62" s="129">
        <v>75130</v>
      </c>
      <c r="G62" s="139">
        <v>75130</v>
      </c>
      <c r="H62" s="140">
        <v>2.5511031545321443</v>
      </c>
      <c r="I62" s="141">
        <v>191664.38</v>
      </c>
      <c r="J62" s="129"/>
      <c r="K62" s="129"/>
    </row>
    <row r="63" spans="2:11" ht="15" thickBot="1">
      <c r="B63" s="129"/>
      <c r="C63" s="129"/>
      <c r="D63" s="129" t="s">
        <v>26</v>
      </c>
      <c r="E63" s="129">
        <v>129176</v>
      </c>
      <c r="F63" s="129">
        <v>129176</v>
      </c>
      <c r="G63" s="142">
        <v>129176</v>
      </c>
      <c r="H63" s="143">
        <v>2.5231340961169257</v>
      </c>
      <c r="I63" s="144">
        <v>325928.37</v>
      </c>
      <c r="J63" s="129"/>
      <c r="K63" s="129"/>
    </row>
    <row r="64" ht="14.25">
      <c r="E64" s="129"/>
    </row>
  </sheetData>
  <sheetProtection/>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2:I52 B50:I50 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3">
    <pageSetUpPr fitToPage="1"/>
  </sheetPr>
  <dimension ref="B1:O33"/>
  <sheetViews>
    <sheetView tabSelected="1" zoomScale="85" zoomScaleNormal="85" zoomScalePageLayoutView="0" workbookViewId="0" topLeftCell="B7">
      <selection activeCell="J19" sqref="J19"/>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0" t="s">
        <v>66</v>
      </c>
      <c r="C1" s="161"/>
      <c r="D1" s="161"/>
      <c r="E1" s="161"/>
      <c r="F1" s="161"/>
      <c r="G1" s="161"/>
      <c r="H1" s="161"/>
      <c r="I1" s="161"/>
      <c r="J1" s="161"/>
      <c r="K1" s="161"/>
      <c r="L1" s="162"/>
    </row>
    <row r="2" spans="2:12" s="57" customFormat="1" ht="19.5" customHeight="1" thickBot="1">
      <c r="B2" s="55"/>
      <c r="C2" s="56"/>
      <c r="D2" s="56"/>
      <c r="E2" s="56"/>
      <c r="F2" s="56"/>
      <c r="G2" s="56"/>
      <c r="H2" s="56"/>
      <c r="I2" s="56"/>
      <c r="J2" s="56"/>
      <c r="K2" s="56"/>
      <c r="L2" s="56"/>
    </row>
    <row r="3" spans="2:12" ht="15.75" thickBot="1">
      <c r="B3" s="58" t="s">
        <v>46</v>
      </c>
      <c r="C3" s="58"/>
      <c r="D3" s="58"/>
      <c r="E3" s="166" t="str">
        <f>'[3]Opérations'!$B$4</f>
        <v>LACIE S.A.</v>
      </c>
      <c r="F3" s="167"/>
      <c r="G3" s="58"/>
      <c r="H3" s="58"/>
      <c r="I3" s="58" t="s">
        <v>47</v>
      </c>
      <c r="J3" s="58"/>
      <c r="K3" s="58"/>
      <c r="L3" s="59"/>
    </row>
    <row r="4" spans="2:12" s="61" customFormat="1" ht="7.5" customHeight="1" thickBot="1">
      <c r="B4" s="60"/>
      <c r="C4" s="60"/>
      <c r="D4" s="60"/>
      <c r="E4" s="60"/>
      <c r="F4" s="60"/>
      <c r="G4" s="60"/>
      <c r="H4" s="60"/>
      <c r="I4" s="60"/>
      <c r="J4" s="60"/>
      <c r="K4" s="60"/>
      <c r="L4" s="60"/>
    </row>
    <row r="5" spans="2:12" ht="15.75" thickBot="1">
      <c r="B5" s="58" t="s">
        <v>48</v>
      </c>
      <c r="C5" s="58"/>
      <c r="D5" s="58"/>
      <c r="E5" s="58"/>
      <c r="F5" s="58"/>
      <c r="G5" s="59" t="s">
        <v>9</v>
      </c>
      <c r="H5" s="58"/>
      <c r="I5" s="58" t="s">
        <v>49</v>
      </c>
      <c r="J5" s="58"/>
      <c r="K5" s="58"/>
      <c r="L5" s="62">
        <v>40567</v>
      </c>
    </row>
    <row r="6" spans="2:12" ht="12" customHeight="1" thickBot="1">
      <c r="B6" s="58"/>
      <c r="C6" s="58"/>
      <c r="D6" s="58"/>
      <c r="E6" s="58"/>
      <c r="F6" s="58"/>
      <c r="G6" s="58"/>
      <c r="H6" s="58"/>
      <c r="I6" s="58"/>
      <c r="J6" s="58"/>
      <c r="K6" s="58"/>
      <c r="L6" s="58"/>
    </row>
    <row r="7" spans="2:12" s="63" customFormat="1" ht="54" customHeight="1" thickBot="1">
      <c r="B7" s="163" t="s">
        <v>50</v>
      </c>
      <c r="C7" s="164"/>
      <c r="D7" s="164"/>
      <c r="E7" s="164"/>
      <c r="F7" s="164"/>
      <c r="G7" s="164"/>
      <c r="H7" s="164"/>
      <c r="I7" s="164"/>
      <c r="J7" s="164"/>
      <c r="K7" s="164"/>
      <c r="L7" s="165"/>
    </row>
    <row r="8" spans="2:12" s="63" customFormat="1" ht="12" customHeight="1" thickBot="1">
      <c r="B8" s="64"/>
      <c r="C8" s="65"/>
      <c r="D8" s="65"/>
      <c r="E8" s="65"/>
      <c r="F8" s="65"/>
      <c r="G8" s="65"/>
      <c r="H8" s="65"/>
      <c r="I8" s="65"/>
      <c r="J8" s="65"/>
      <c r="K8" s="65"/>
      <c r="L8" s="65"/>
    </row>
    <row r="9" spans="2:12" ht="15.75" customHeight="1" thickBot="1">
      <c r="B9" s="58" t="s">
        <v>51</v>
      </c>
      <c r="C9" s="58"/>
      <c r="D9" s="168">
        <v>40756</v>
      </c>
      <c r="E9" s="169"/>
      <c r="F9" s="58"/>
      <c r="G9" s="66"/>
      <c r="H9" s="58" t="s">
        <v>0</v>
      </c>
      <c r="I9" s="58"/>
      <c r="J9" s="58"/>
      <c r="K9" s="170">
        <f>'[1]Résumé Contrats'!$T$1</f>
        <v>1</v>
      </c>
      <c r="L9" s="171">
        <f>'[1]Résumé Contrats'!$T$1</f>
        <v>1</v>
      </c>
    </row>
    <row r="10" spans="2:12" ht="18" customHeight="1">
      <c r="B10" s="58"/>
      <c r="C10" s="58"/>
      <c r="D10" s="58"/>
      <c r="E10" s="58"/>
      <c r="F10" s="58"/>
      <c r="G10" s="58"/>
      <c r="H10" s="58"/>
      <c r="I10" s="58"/>
      <c r="J10" s="58"/>
      <c r="K10" s="58"/>
      <c r="L10" s="58"/>
    </row>
    <row r="11" spans="2:12" s="67" customFormat="1" ht="20.25" customHeight="1">
      <c r="B11" s="158" t="s">
        <v>10</v>
      </c>
      <c r="C11" s="159"/>
      <c r="D11" s="159"/>
      <c r="E11" s="159"/>
      <c r="F11" s="159"/>
      <c r="G11" s="159"/>
      <c r="H11" s="159"/>
      <c r="I11" s="159"/>
      <c r="J11" s="159"/>
      <c r="K11" s="159"/>
      <c r="L11" s="159"/>
    </row>
    <row r="12" spans="2:12" s="63" customFormat="1" ht="9" customHeight="1" thickBot="1">
      <c r="B12" s="68"/>
      <c r="C12" s="69"/>
      <c r="D12" s="69"/>
      <c r="E12" s="69"/>
      <c r="F12" s="69"/>
      <c r="G12" s="69"/>
      <c r="H12" s="69"/>
      <c r="I12" s="69"/>
      <c r="J12" s="69"/>
      <c r="K12" s="69"/>
      <c r="L12" s="69"/>
    </row>
    <row r="13" spans="2:12" ht="15.75" thickBot="1">
      <c r="B13" s="58" t="s">
        <v>52</v>
      </c>
      <c r="C13" s="58"/>
      <c r="D13" s="58"/>
      <c r="E13" s="58"/>
      <c r="F13" s="58"/>
      <c r="G13" s="58"/>
      <c r="H13" s="58"/>
      <c r="I13" s="58"/>
      <c r="J13" s="93">
        <v>36421693</v>
      </c>
      <c r="K13" s="58"/>
      <c r="L13" s="58"/>
    </row>
    <row r="14" spans="2:12" ht="15" thickBot="1">
      <c r="B14" s="58" t="s">
        <v>53</v>
      </c>
      <c r="C14" s="58"/>
      <c r="D14" s="58"/>
      <c r="E14" s="58"/>
      <c r="F14" s="58"/>
      <c r="G14" s="58"/>
      <c r="H14" s="58"/>
      <c r="I14" s="58"/>
      <c r="J14" s="70" t="s">
        <v>87</v>
      </c>
      <c r="K14" s="60"/>
      <c r="L14" s="58"/>
    </row>
    <row r="15" spans="2:12" ht="6" customHeight="1" thickBot="1">
      <c r="B15" s="58"/>
      <c r="C15" s="58"/>
      <c r="D15" s="58"/>
      <c r="E15" s="58"/>
      <c r="F15" s="58"/>
      <c r="G15" s="58"/>
      <c r="H15" s="58"/>
      <c r="I15" s="60"/>
      <c r="J15" s="71"/>
      <c r="K15" s="60"/>
      <c r="L15" s="58"/>
    </row>
    <row r="16" spans="2:12" ht="15.75" thickBot="1">
      <c r="B16" s="58" t="s">
        <v>54</v>
      </c>
      <c r="C16" s="58"/>
      <c r="D16" s="58"/>
      <c r="E16" s="58"/>
      <c r="F16" s="58"/>
      <c r="G16" s="58"/>
      <c r="H16" s="58"/>
      <c r="I16" s="58"/>
      <c r="J16" s="94">
        <f>+'[6]Informations cumulées'!$M$29</f>
        <v>101000</v>
      </c>
      <c r="K16" s="58"/>
      <c r="L16" s="58"/>
    </row>
    <row r="17" spans="2:12" ht="7.5" customHeight="1" thickBot="1">
      <c r="B17" s="58"/>
      <c r="C17" s="58"/>
      <c r="D17" s="58"/>
      <c r="E17" s="58"/>
      <c r="F17" s="58"/>
      <c r="G17" s="58"/>
      <c r="H17" s="58"/>
      <c r="I17" s="60"/>
      <c r="J17" s="95"/>
      <c r="K17" s="60"/>
      <c r="L17" s="58"/>
    </row>
    <row r="18" spans="2:12" ht="15.75" thickBot="1">
      <c r="B18" s="58" t="s">
        <v>19</v>
      </c>
      <c r="C18" s="58"/>
      <c r="D18" s="58"/>
      <c r="E18" s="58"/>
      <c r="F18" s="58"/>
      <c r="G18" s="58"/>
      <c r="H18" s="58"/>
      <c r="I18" s="58"/>
      <c r="J18" s="94">
        <f>+Comptant!E62</f>
        <v>75130</v>
      </c>
      <c r="K18" s="58" t="s">
        <v>55</v>
      </c>
      <c r="L18" s="58"/>
    </row>
    <row r="19" spans="2:12" ht="15.75" thickBot="1">
      <c r="B19" s="58" t="s">
        <v>56</v>
      </c>
      <c r="C19" s="58"/>
      <c r="D19" s="58"/>
      <c r="E19" s="58"/>
      <c r="F19" s="58"/>
      <c r="G19" s="58"/>
      <c r="H19" s="58"/>
      <c r="I19" s="58"/>
      <c r="J19" s="94">
        <f>+Comptant!E63</f>
        <v>129176</v>
      </c>
      <c r="K19" s="58" t="s">
        <v>55</v>
      </c>
      <c r="L19" s="58"/>
    </row>
    <row r="20" spans="2:12" ht="15.75" thickBot="1">
      <c r="B20" s="58" t="s">
        <v>63</v>
      </c>
      <c r="C20" s="58"/>
      <c r="D20" s="58"/>
      <c r="E20" s="58"/>
      <c r="F20" s="58"/>
      <c r="G20" s="58"/>
      <c r="H20" s="58"/>
      <c r="I20" s="58"/>
      <c r="J20" s="97"/>
      <c r="K20" s="58"/>
      <c r="L20" s="58"/>
    </row>
    <row r="21" spans="2:12" ht="16.5" thickBot="1" thickTop="1">
      <c r="B21" s="58" t="s">
        <v>17</v>
      </c>
      <c r="C21" s="58"/>
      <c r="D21" s="58"/>
      <c r="E21" s="58"/>
      <c r="F21" s="58"/>
      <c r="G21" s="58"/>
      <c r="H21" s="58"/>
      <c r="I21" s="58"/>
      <c r="J21" s="98"/>
      <c r="K21" s="58"/>
      <c r="L21" s="58"/>
    </row>
    <row r="22" spans="2:12" ht="15.75" thickBot="1">
      <c r="B22" s="58" t="s">
        <v>57</v>
      </c>
      <c r="C22" s="58"/>
      <c r="D22" s="58"/>
      <c r="E22" s="58"/>
      <c r="F22" s="58"/>
      <c r="G22" s="58"/>
      <c r="H22" s="58"/>
      <c r="I22" s="58"/>
      <c r="J22" s="94"/>
      <c r="K22" s="58"/>
      <c r="L22" s="58"/>
    </row>
    <row r="23" spans="2:12" ht="6.75" customHeight="1" thickBot="1">
      <c r="B23" s="58"/>
      <c r="C23" s="58"/>
      <c r="D23" s="58"/>
      <c r="E23" s="58"/>
      <c r="F23" s="58"/>
      <c r="G23" s="58"/>
      <c r="H23" s="58"/>
      <c r="I23" s="60"/>
      <c r="J23" s="95"/>
      <c r="K23" s="58"/>
      <c r="L23" s="58"/>
    </row>
    <row r="24" spans="2:12" ht="15.75" thickBot="1">
      <c r="B24" s="58" t="s">
        <v>58</v>
      </c>
      <c r="C24" s="58"/>
      <c r="D24" s="58"/>
      <c r="E24" s="58"/>
      <c r="F24" s="58"/>
      <c r="G24" s="58"/>
      <c r="H24" s="58"/>
      <c r="I24" s="58"/>
      <c r="J24" s="94">
        <f>+achats+[6]!achats_dp</f>
        <v>568421</v>
      </c>
      <c r="K24" s="58"/>
      <c r="L24" s="58"/>
    </row>
    <row r="25" spans="2:12" ht="15.75" thickBot="1">
      <c r="B25" s="58" t="s">
        <v>59</v>
      </c>
      <c r="C25" s="58"/>
      <c r="D25" s="58"/>
      <c r="E25" s="58"/>
      <c r="F25" s="58"/>
      <c r="G25" s="58"/>
      <c r="H25" s="58"/>
      <c r="I25" s="58"/>
      <c r="J25" s="96">
        <f>+ventes+[6]!ventes_dp</f>
        <v>576467</v>
      </c>
      <c r="K25" s="58"/>
      <c r="L25" s="58"/>
    </row>
    <row r="26" spans="2:12" ht="16.5" thickBot="1" thickTop="1">
      <c r="B26" s="58" t="s">
        <v>60</v>
      </c>
      <c r="C26" s="58"/>
      <c r="D26" s="58"/>
      <c r="E26" s="58"/>
      <c r="F26" s="58"/>
      <c r="G26" s="58"/>
      <c r="H26" s="58"/>
      <c r="I26" s="58"/>
      <c r="J26" s="98"/>
      <c r="K26" s="58"/>
      <c r="L26" s="58"/>
    </row>
    <row r="27" spans="2:12" ht="15.75" thickBot="1">
      <c r="B27" s="58" t="s">
        <v>13</v>
      </c>
      <c r="C27" s="58"/>
      <c r="D27" s="58"/>
      <c r="E27" s="58"/>
      <c r="F27" s="58"/>
      <c r="G27" s="58"/>
      <c r="H27" s="58"/>
      <c r="I27" s="58"/>
      <c r="J27" s="94">
        <f>+[5]!annulations_24</f>
        <v>188040</v>
      </c>
      <c r="K27" s="58"/>
      <c r="L27" s="58"/>
    </row>
    <row r="28" spans="2:12" ht="6" customHeight="1" thickBot="1">
      <c r="B28" s="58"/>
      <c r="C28" s="58"/>
      <c r="D28" s="58"/>
      <c r="E28" s="58"/>
      <c r="F28" s="58"/>
      <c r="G28" s="58"/>
      <c r="H28" s="58"/>
      <c r="I28" s="58"/>
      <c r="J28" s="71"/>
      <c r="K28" s="58"/>
      <c r="L28" s="58"/>
    </row>
    <row r="29" spans="2:15" ht="15.75" thickBot="1">
      <c r="B29" s="58" t="s">
        <v>64</v>
      </c>
      <c r="C29" s="58"/>
      <c r="D29" s="58"/>
      <c r="E29" s="58"/>
      <c r="F29" s="58"/>
      <c r="G29" s="58"/>
      <c r="H29" s="58"/>
      <c r="I29" s="58"/>
      <c r="J29" s="72">
        <f>+'[7]RECAP 08-11'!$C$9</f>
        <v>126192.7483</v>
      </c>
      <c r="K29" s="58"/>
      <c r="L29" s="58"/>
      <c r="M29" s="130">
        <f>+solde_p+achats-ventes</f>
        <v>46954</v>
      </c>
      <c r="N29" s="148">
        <f>+'[7]cours moyen Lacie 08-11'!$E$29</f>
        <v>2.9</v>
      </c>
      <c r="O29" s="130"/>
    </row>
    <row r="30" spans="2:15" ht="15.75" thickBot="1">
      <c r="B30" s="58" t="s">
        <v>65</v>
      </c>
      <c r="C30" s="58"/>
      <c r="D30" s="58"/>
      <c r="E30" s="58"/>
      <c r="F30" s="58"/>
      <c r="G30" s="58"/>
      <c r="H30" s="58"/>
      <c r="I30" s="58"/>
      <c r="J30" s="73">
        <f>+'[7]cours moyen Lacie 08-11'!$F$37</f>
        <v>136166.6</v>
      </c>
      <c r="K30" s="58"/>
      <c r="L30" s="58"/>
      <c r="M30" s="130">
        <f>M29</f>
        <v>46954</v>
      </c>
      <c r="N30" s="130">
        <f>+M30*N29</f>
        <v>136166.6</v>
      </c>
      <c r="O30" s="130"/>
    </row>
    <row r="31" spans="2:12" ht="14.25">
      <c r="B31" s="58"/>
      <c r="C31" s="58"/>
      <c r="D31" s="58"/>
      <c r="E31" s="58"/>
      <c r="F31" s="58"/>
      <c r="G31" s="58"/>
      <c r="H31" s="58"/>
      <c r="I31" s="58"/>
      <c r="J31" s="74"/>
      <c r="K31" s="58"/>
      <c r="L31" s="58"/>
    </row>
    <row r="32" spans="2:12" s="77" customFormat="1" ht="12.75">
      <c r="B32" s="75" t="s">
        <v>61</v>
      </c>
      <c r="C32" s="75"/>
      <c r="D32" s="75"/>
      <c r="E32" s="75"/>
      <c r="F32" s="75"/>
      <c r="G32" s="75"/>
      <c r="H32" s="75"/>
      <c r="I32" s="75"/>
      <c r="J32" s="76"/>
      <c r="K32" s="75"/>
      <c r="L32" s="75"/>
    </row>
    <row r="33" spans="2:12" s="77" customFormat="1" ht="12.75">
      <c r="B33" s="75" t="s">
        <v>62</v>
      </c>
      <c r="C33" s="75"/>
      <c r="D33" s="75"/>
      <c r="E33" s="75"/>
      <c r="F33" s="75"/>
      <c r="G33" s="75"/>
      <c r="H33" s="75"/>
      <c r="I33" s="75"/>
      <c r="J33" s="75"/>
      <c r="K33" s="75"/>
      <c r="L33" s="75"/>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scale="60" r:id="rId2"/>
  <legacy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194" t="s">
        <v>1</v>
      </c>
      <c r="B1" s="195"/>
      <c r="C1" s="195"/>
      <c r="D1" s="195"/>
      <c r="E1" s="195"/>
      <c r="F1" s="195"/>
      <c r="G1" s="195"/>
      <c r="H1" s="196"/>
    </row>
    <row r="2" ht="15.75" customHeight="1" thickBot="1" thickTop="1">
      <c r="J2" s="3" t="s">
        <v>2</v>
      </c>
    </row>
    <row r="3" spans="1:10" ht="16.5" thickBot="1">
      <c r="A3" s="198" t="s">
        <v>3</v>
      </c>
      <c r="B3" s="198"/>
      <c r="C3" s="1" t="str">
        <f>'[3]Opérations'!$B$4</f>
        <v>LACIE S.A.</v>
      </c>
      <c r="G3" s="4" t="s">
        <v>4</v>
      </c>
      <c r="H3" s="5" t="e">
        <f>J3</f>
        <v>#REF!</v>
      </c>
      <c r="J3" s="6" t="e">
        <f>#REF!</f>
        <v>#REF!</v>
      </c>
    </row>
    <row r="4" spans="1:3" ht="15.75">
      <c r="A4" s="197" t="s">
        <v>5</v>
      </c>
      <c r="B4" s="197"/>
      <c r="C4" s="1" t="s">
        <v>6</v>
      </c>
    </row>
    <row r="5" ht="8.25" customHeight="1"/>
    <row r="6" spans="1:11" s="8" customFormat="1" ht="49.5" customHeight="1">
      <c r="A6" s="192" t="s">
        <v>7</v>
      </c>
      <c r="B6" s="193"/>
      <c r="C6" s="193"/>
      <c r="D6" s="193"/>
      <c r="E6" s="193"/>
      <c r="F6" s="193"/>
      <c r="G6" s="193"/>
      <c r="H6" s="193"/>
      <c r="I6" s="7"/>
      <c r="J6" s="7"/>
      <c r="K6" s="7"/>
    </row>
    <row r="7" spans="1:7" s="1" customFormat="1" ht="15.75">
      <c r="A7" s="198" t="s">
        <v>36</v>
      </c>
      <c r="B7" s="199"/>
      <c r="C7" s="1" t="str">
        <f>'[3]Opérations'!$B$2</f>
        <v>(Plusieurs éléments)</v>
      </c>
      <c r="D7" s="1" t="e">
        <f>'[3]Opérations'!$B$1</f>
        <v>#REF!</v>
      </c>
      <c r="E7" s="4"/>
      <c r="F7" s="4" t="s">
        <v>8</v>
      </c>
      <c r="G7" s="9" t="s">
        <v>9</v>
      </c>
    </row>
    <row r="8" spans="1:2" ht="16.5" thickBot="1">
      <c r="A8" s="1"/>
      <c r="B8" s="1"/>
    </row>
    <row r="9" spans="1:8" s="8" customFormat="1" ht="18.75" customHeight="1" thickBot="1">
      <c r="A9" s="172" t="s">
        <v>10</v>
      </c>
      <c r="B9" s="173"/>
      <c r="C9" s="173"/>
      <c r="D9" s="173"/>
      <c r="E9" s="173"/>
      <c r="F9" s="173"/>
      <c r="G9" s="173"/>
      <c r="H9" s="174"/>
    </row>
    <row r="10" spans="1:8" s="10" customFormat="1" ht="15.75">
      <c r="A10" s="204" t="s">
        <v>37</v>
      </c>
      <c r="B10" s="205"/>
      <c r="C10" s="205"/>
      <c r="D10" s="205"/>
      <c r="E10" s="205"/>
      <c r="F10" s="206"/>
      <c r="G10" s="188"/>
      <c r="H10" s="189"/>
    </row>
    <row r="11" spans="1:8" s="10" customFormat="1" ht="15.75">
      <c r="A11" s="181" t="s">
        <v>11</v>
      </c>
      <c r="B11" s="182"/>
      <c r="C11" s="182"/>
      <c r="D11" s="182"/>
      <c r="E11" s="182"/>
      <c r="F11" s="183"/>
      <c r="G11" s="184"/>
      <c r="H11" s="185"/>
    </row>
    <row r="12" spans="1:8" s="10" customFormat="1" ht="15.75">
      <c r="A12" s="181" t="s">
        <v>12</v>
      </c>
      <c r="B12" s="182"/>
      <c r="C12" s="182"/>
      <c r="D12" s="182"/>
      <c r="E12" s="182"/>
      <c r="F12" s="183"/>
      <c r="G12" s="190"/>
      <c r="H12" s="191"/>
    </row>
    <row r="13" spans="1:8" s="10" customFormat="1" ht="15.75">
      <c r="A13" s="181" t="s">
        <v>13</v>
      </c>
      <c r="B13" s="182"/>
      <c r="C13" s="182"/>
      <c r="D13" s="182"/>
      <c r="E13" s="182"/>
      <c r="F13" s="183"/>
      <c r="G13" s="184"/>
      <c r="H13" s="185"/>
    </row>
    <row r="14" spans="1:8" s="10" customFormat="1" ht="15.75">
      <c r="A14" s="181" t="s">
        <v>38</v>
      </c>
      <c r="B14" s="182"/>
      <c r="C14" s="182"/>
      <c r="D14" s="182"/>
      <c r="E14" s="182"/>
      <c r="F14" s="183"/>
      <c r="G14" s="184"/>
      <c r="H14" s="185"/>
    </row>
    <row r="15" spans="1:8" s="10" customFormat="1" ht="15.75">
      <c r="A15" s="181" t="s">
        <v>14</v>
      </c>
      <c r="B15" s="182"/>
      <c r="C15" s="182"/>
      <c r="D15" s="182"/>
      <c r="E15" s="182"/>
      <c r="F15" s="183"/>
      <c r="G15" s="186"/>
      <c r="H15" s="187"/>
    </row>
    <row r="16" spans="1:8" s="10" customFormat="1" ht="15.75">
      <c r="A16" s="181" t="s">
        <v>15</v>
      </c>
      <c r="B16" s="182"/>
      <c r="C16" s="182"/>
      <c r="D16" s="182"/>
      <c r="E16" s="182"/>
      <c r="F16" s="183"/>
      <c r="G16" s="186"/>
      <c r="H16" s="187"/>
    </row>
    <row r="17" spans="1:8" s="10" customFormat="1" ht="15.75">
      <c r="A17" s="181" t="s">
        <v>16</v>
      </c>
      <c r="B17" s="182"/>
      <c r="C17" s="182"/>
      <c r="D17" s="182"/>
      <c r="E17" s="182"/>
      <c r="F17" s="183"/>
      <c r="G17" s="184"/>
      <c r="H17" s="185"/>
    </row>
    <row r="18" spans="1:8" s="10" customFormat="1" ht="15.75">
      <c r="A18" s="181" t="s">
        <v>17</v>
      </c>
      <c r="B18" s="182"/>
      <c r="C18" s="182"/>
      <c r="D18" s="182"/>
      <c r="E18" s="182"/>
      <c r="F18" s="183"/>
      <c r="G18" s="184"/>
      <c r="H18" s="185"/>
    </row>
    <row r="19" spans="1:8" s="10" customFormat="1" ht="15.75">
      <c r="A19" s="181" t="s">
        <v>18</v>
      </c>
      <c r="B19" s="182"/>
      <c r="C19" s="182"/>
      <c r="D19" s="182"/>
      <c r="E19" s="182"/>
      <c r="F19" s="183"/>
      <c r="G19" s="184"/>
      <c r="H19" s="185"/>
    </row>
    <row r="20" spans="1:8" s="10" customFormat="1" ht="15.75">
      <c r="A20" s="181" t="s">
        <v>19</v>
      </c>
      <c r="B20" s="182"/>
      <c r="C20" s="182"/>
      <c r="D20" s="182"/>
      <c r="E20" s="182"/>
      <c r="F20" s="183"/>
      <c r="G20" s="200" t="e">
        <f>IF($J$3=0%,VLOOKUP("Total 1 Somme Quantité,",'[3]Opérations'!$A$8:$D$140,3),VLOOKUP("Total 1 Somme Quantité,",'[3]Opérations'!$A$8:$D$140,3)*$J$3)</f>
        <v>#REF!</v>
      </c>
      <c r="H20" s="201"/>
    </row>
    <row r="21" spans="1:8" s="10" customFormat="1" ht="16.5" thickBot="1">
      <c r="A21" s="181" t="s">
        <v>20</v>
      </c>
      <c r="B21" s="182"/>
      <c r="C21" s="182"/>
      <c r="D21" s="182"/>
      <c r="E21" s="182"/>
      <c r="F21" s="183"/>
      <c r="G21" s="202" t="e">
        <f>IF($J$3=0%,VLOOKUP("Total 1 Somme Quantité,",'[3]Opérations'!$A$8:$D$140,4),VLOOKUP("Total 1 Somme Quantité,",'[3]Opérations'!$A$8:$D$140,4)*$J$3)</f>
        <v>#REF!</v>
      </c>
      <c r="H21" s="203"/>
    </row>
    <row r="22" spans="1:8" s="8" customFormat="1" ht="19.5" thickBot="1">
      <c r="A22" s="172" t="s">
        <v>21</v>
      </c>
      <c r="B22" s="173"/>
      <c r="C22" s="173"/>
      <c r="D22" s="173"/>
      <c r="E22" s="173"/>
      <c r="F22" s="173"/>
      <c r="G22" s="173"/>
      <c r="H22" s="174"/>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01/07/2011</v>
      </c>
      <c r="B24" s="90" t="str">
        <f>'[3]Opérations'!$D$1</f>
        <v>CM-CIC Securities</v>
      </c>
      <c r="C24" s="17" t="s">
        <v>25</v>
      </c>
      <c r="D24" s="45" t="e">
        <f>IF($J$3=0%,'[3]Opérations'!$C$8,'[3]Opérations'!$C$8*$J$3)</f>
        <v>#REF!</v>
      </c>
      <c r="E24" s="18">
        <f>'[3]Opérations'!$C$9</f>
        <v>2.98002</v>
      </c>
      <c r="F24" s="19" t="e">
        <f>IF($J$3=0%,'[3]Opérations'!$C$10,'[3]Opérations'!$C$10*$J$3)</f>
        <v>#REF!</v>
      </c>
      <c r="G24" s="20"/>
      <c r="H24" s="21"/>
    </row>
    <row r="25" spans="1:8" s="10" customFormat="1" ht="15">
      <c r="A25" s="16" t="str">
        <f>'[3]Opérations'!$A$8</f>
        <v>01/07/2011</v>
      </c>
      <c r="B25" s="90" t="str">
        <f>'[3]Opérations'!$D$1</f>
        <v>CM-CIC Securities</v>
      </c>
      <c r="C25" s="17" t="s">
        <v>26</v>
      </c>
      <c r="D25" s="45" t="e">
        <f>IF($J$3=0%,'[3]Opérations'!$D$8,'[3]Opérations'!$D$8*$J$3)</f>
        <v>#REF!</v>
      </c>
      <c r="E25" s="18">
        <f>'[3]Opérations'!$D$9</f>
        <v>3.01</v>
      </c>
      <c r="F25" s="19" t="e">
        <f>IF($J$3=0%,'[3]Opérations'!$D$10,'[3]Opérations'!$D$10*$J$3)</f>
        <v>#REF!</v>
      </c>
      <c r="G25" s="20"/>
      <c r="H25" s="21"/>
    </row>
    <row r="26" spans="1:8" s="10" customFormat="1" ht="15">
      <c r="A26" s="16" t="str">
        <f>'[3]Opérations'!$A$13</f>
        <v>04/07/2011</v>
      </c>
      <c r="B26" s="90" t="str">
        <f>'[3]Opérations'!$D$1</f>
        <v>CM-CIC Securities</v>
      </c>
      <c r="C26" s="17" t="s">
        <v>25</v>
      </c>
      <c r="D26" s="45" t="e">
        <f>IF($J$3=0%,'[3]Opérations'!$C$13,'[3]Opérations'!$C$13*$J$3)</f>
        <v>#REF!</v>
      </c>
      <c r="E26" s="18">
        <f>'[3]Opérations'!$C$14</f>
        <v>2.96002</v>
      </c>
      <c r="F26" s="19" t="e">
        <f>IF($J$3=0%,'[3]Opérations'!$C$15,'[3]Opérations'!$C$15*$J$3)</f>
        <v>#REF!</v>
      </c>
      <c r="G26" s="20"/>
      <c r="H26" s="21"/>
    </row>
    <row r="27" spans="1:8" s="10" customFormat="1" ht="15">
      <c r="A27" s="16" t="str">
        <f>'[3]Opérations'!$A$13</f>
        <v>04/07/2011</v>
      </c>
      <c r="B27" s="90" t="str">
        <f>'[3]Opérations'!$D$1</f>
        <v>CM-CIC Securities</v>
      </c>
      <c r="C27" s="17" t="s">
        <v>26</v>
      </c>
      <c r="D27" s="45" t="e">
        <f>IF($J$3=0%,'[3]Opérations'!$D$13,'[3]Opérations'!$D$13*$J$3)</f>
        <v>#REF!</v>
      </c>
      <c r="E27" s="18">
        <f>'[3]Opérations'!$D$14</f>
        <v>3</v>
      </c>
      <c r="F27" s="19" t="e">
        <f>IF($J$3=0%,'[3]Opérations'!$D$15,'[3]Opérations'!$D$15*$J$3)</f>
        <v>#REF!</v>
      </c>
      <c r="G27" s="20"/>
      <c r="H27" s="21"/>
    </row>
    <row r="28" spans="1:8" s="10" customFormat="1" ht="15">
      <c r="A28" s="16" t="str">
        <f>'[3]Opérations'!$A$18</f>
        <v>05/07/2011</v>
      </c>
      <c r="B28" s="90" t="str">
        <f>'[3]Opérations'!$D$1</f>
        <v>CM-CIC Securities</v>
      </c>
      <c r="C28" s="17" t="s">
        <v>25</v>
      </c>
      <c r="D28" s="45" t="e">
        <f>IF($J$3=0%,'[3]Opérations'!$C$18,'[3]Opérations'!$C$18*$J$3)</f>
        <v>#REF!</v>
      </c>
      <c r="E28" s="18">
        <f>'[3]Opérations'!$C$19</f>
        <v>2.96</v>
      </c>
      <c r="F28" s="19" t="e">
        <f>IF($J$3=0%,'[3]Opérations'!$C$20,'[3]Opérations'!$C$20*$J$3)</f>
        <v>#REF!</v>
      </c>
      <c r="G28" s="20"/>
      <c r="H28" s="21"/>
    </row>
    <row r="29" spans="1:8" s="10" customFormat="1" ht="15">
      <c r="A29" s="16" t="str">
        <f>'[3]Opérations'!$A$18</f>
        <v>05/07/2011</v>
      </c>
      <c r="B29" s="90" t="str">
        <f>'[3]Opérations'!$D$1</f>
        <v>CM-CIC Securities</v>
      </c>
      <c r="C29" s="17" t="s">
        <v>26</v>
      </c>
      <c r="D29" s="45" t="e">
        <f>IF($J$3=0%,'[3]Opérations'!$D$18,'[3]Opérations'!$D$18*$J$3)</f>
        <v>#REF!</v>
      </c>
      <c r="E29" s="18">
        <f>'[3]Opérations'!$D$19</f>
        <v>2.96</v>
      </c>
      <c r="F29" s="19" t="e">
        <f>IF($J$3=0%,'[3]Opérations'!$D$20,'[3]Opérations'!$D$20*$J$3)</f>
        <v>#REF!</v>
      </c>
      <c r="G29" s="20"/>
      <c r="H29" s="21"/>
    </row>
    <row r="30" spans="1:8" s="10" customFormat="1" ht="15">
      <c r="A30" s="16" t="str">
        <f>'[3]Opérations'!$A$23</f>
        <v>06/07/2011</v>
      </c>
      <c r="B30" s="90" t="str">
        <f>'[3]Opérations'!$D$1</f>
        <v>CM-CIC Securities</v>
      </c>
      <c r="C30" s="17" t="s">
        <v>25</v>
      </c>
      <c r="D30" s="45" t="e">
        <f>IF($J$3=0%,'[3]Opérations'!$C$23,'[3]Opérations'!$C$23*$J$3)</f>
        <v>#REF!</v>
      </c>
      <c r="E30" s="18">
        <f>'[3]Opérations'!$C$24</f>
        <v>2.95005</v>
      </c>
      <c r="F30" s="19" t="e">
        <f>IF($J$3=0%,'[3]Opérations'!$C$25,'[3]Opérations'!$C$25*$J$3)</f>
        <v>#REF!</v>
      </c>
      <c r="G30" s="20"/>
      <c r="H30" s="21"/>
    </row>
    <row r="31" spans="1:8" s="10" customFormat="1" ht="15">
      <c r="A31" s="16" t="str">
        <f>'[3]Opérations'!$A$23</f>
        <v>06/07/2011</v>
      </c>
      <c r="B31" s="90" t="str">
        <f>'[3]Opérations'!$D$1</f>
        <v>CM-CIC Securities</v>
      </c>
      <c r="C31" s="17" t="s">
        <v>26</v>
      </c>
      <c r="D31" s="45" t="e">
        <f>IF($J$3=0%,'[3]Opérations'!$D$23,'[3]Opérations'!$D$23*$J$3)</f>
        <v>#REF!</v>
      </c>
      <c r="E31" s="18">
        <f>'[3]Opérations'!$D$24</f>
        <v>3</v>
      </c>
      <c r="F31" s="19" t="e">
        <f>IF($J$3=0%,'[3]Opérations'!$D$25,'[3]Opérations'!$D$25*$J$3)</f>
        <v>#REF!</v>
      </c>
      <c r="G31" s="20"/>
      <c r="H31" s="21"/>
    </row>
    <row r="32" spans="1:8" s="10" customFormat="1" ht="15">
      <c r="A32" s="16" t="str">
        <f>'[3]Opérations'!$A$28</f>
        <v>07/07/2011</v>
      </c>
      <c r="B32" s="90" t="str">
        <f>'[3]Opérations'!$D$1</f>
        <v>CM-CIC Securities</v>
      </c>
      <c r="C32" s="17" t="s">
        <v>25</v>
      </c>
      <c r="D32" s="45" t="e">
        <f>IF($J$3=0%,'[3]Opérations'!$C$28,'[3]Opérations'!$C$28*$J$3)</f>
        <v>#REF!</v>
      </c>
      <c r="E32" s="18">
        <f>'[3]Opérations'!$C$29</f>
        <v>2.95007</v>
      </c>
      <c r="F32" s="19" t="e">
        <f>IF($J$3=0%,'[3]Opérations'!$C$30,'[3]Opérations'!$C$30*$J$3)</f>
        <v>#REF!</v>
      </c>
      <c r="G32" s="20"/>
      <c r="H32" s="21"/>
    </row>
    <row r="33" spans="1:8" s="10" customFormat="1" ht="15">
      <c r="A33" s="16" t="str">
        <f>'[3]Opérations'!$A$28</f>
        <v>07/07/2011</v>
      </c>
      <c r="B33" s="90" t="str">
        <f>'[3]Opérations'!$D$1</f>
        <v>CM-CIC Securities</v>
      </c>
      <c r="C33" s="17" t="s">
        <v>26</v>
      </c>
      <c r="D33" s="45" t="e">
        <f>IF($J$3=0%,'[3]Opérations'!$D$28,'[3]Opérations'!$D$28*$J$3)</f>
        <v>#REF!</v>
      </c>
      <c r="E33" s="18">
        <f>'[3]Opérations'!$D$29</f>
        <v>2.95002</v>
      </c>
      <c r="F33" s="19" t="e">
        <f>IF($J$3=0%,'[3]Opérations'!$D$30,'[3]Opérations'!$D$30*$J$3)</f>
        <v>#REF!</v>
      </c>
      <c r="G33" s="20"/>
      <c r="H33" s="21"/>
    </row>
    <row r="34" spans="1:8" s="10" customFormat="1" ht="15">
      <c r="A34" s="16" t="str">
        <f>'[3]Opérations'!$A$33</f>
        <v>08/07/2011</v>
      </c>
      <c r="B34" s="90" t="str">
        <f>'[3]Opérations'!$D$1</f>
        <v>CM-CIC Securities</v>
      </c>
      <c r="C34" s="17" t="s">
        <v>25</v>
      </c>
      <c r="D34" s="45" t="e">
        <f>IF($J$3=0%,'[3]Opérations'!$C$33,'[3]Opérations'!$C$33*$J$3)</f>
        <v>#REF!</v>
      </c>
      <c r="E34" s="18">
        <f>'[3]Opérations'!$C$34</f>
        <v>2.95</v>
      </c>
      <c r="F34" s="19" t="e">
        <f>IF($J$3=0%,'[3]Opérations'!$C$35,'[3]Opérations'!$C$35*$J$3)</f>
        <v>#REF!</v>
      </c>
      <c r="G34" s="20"/>
      <c r="H34" s="21"/>
    </row>
    <row r="35" spans="1:8" s="10" customFormat="1" ht="15">
      <c r="A35" s="16" t="str">
        <f>'[3]Opérations'!$A$33</f>
        <v>08/07/2011</v>
      </c>
      <c r="B35" s="90" t="str">
        <f>'[3]Opérations'!$D$1</f>
        <v>CM-CIC Securities</v>
      </c>
      <c r="C35" s="17" t="s">
        <v>26</v>
      </c>
      <c r="D35" s="45" t="e">
        <f>IF($J$3=0%,'[3]Opérations'!$D$33,'[3]Opérations'!$D$33*$J$3)</f>
        <v>#REF!</v>
      </c>
      <c r="E35" s="18">
        <f>'[3]Opérations'!$D$34</f>
        <v>2.95</v>
      </c>
      <c r="F35" s="19" t="e">
        <f>IF($J$3=0%,'[3]Opérations'!$D$35,'[3]Opérations'!$D$35*$J$3)</f>
        <v>#REF!</v>
      </c>
      <c r="G35" s="20"/>
      <c r="H35" s="21"/>
    </row>
    <row r="36" spans="1:8" s="10" customFormat="1" ht="15">
      <c r="A36" s="16" t="str">
        <f>'[3]Opérations'!$A$38</f>
        <v>11/07/2011</v>
      </c>
      <c r="B36" s="90" t="str">
        <f>'[3]Opérations'!$D$1</f>
        <v>CM-CIC Securities</v>
      </c>
      <c r="C36" s="17" t="s">
        <v>25</v>
      </c>
      <c r="D36" s="45" t="e">
        <f>IF($J$3=0%,'[3]Opérations'!$C$38,'[3]Opérations'!$C$38*$J$3)</f>
        <v>#REF!</v>
      </c>
      <c r="E36" s="18">
        <f>'[3]Opérations'!$C$39</f>
        <v>2.93493</v>
      </c>
      <c r="F36" s="19" t="e">
        <f>IF($J$3=0%,'[3]Opérations'!$C$40,'[3]Opérations'!$C$40*$J$3)</f>
        <v>#REF!</v>
      </c>
      <c r="G36" s="20"/>
      <c r="H36" s="21"/>
    </row>
    <row r="37" spans="1:8" s="10" customFormat="1" ht="15">
      <c r="A37" s="16" t="str">
        <f>'[3]Opérations'!$A$38</f>
        <v>11/07/2011</v>
      </c>
      <c r="B37" s="90" t="str">
        <f>'[3]Opérations'!$D$1</f>
        <v>CM-CIC Securities</v>
      </c>
      <c r="C37" s="17" t="s">
        <v>26</v>
      </c>
      <c r="D37" s="45" t="e">
        <f>IF($J$3=0%,'[3]Opérations'!$D$38,'[3]Opérations'!$D$38*$J$3)</f>
        <v>#REF!</v>
      </c>
      <c r="E37" s="18">
        <f>'[3]Opérations'!$D$39</f>
        <v>2.94</v>
      </c>
      <c r="F37" s="19" t="e">
        <f>IF($J$3=0%,'[3]Opérations'!$D$40,'[3]Opérations'!$D$40*$J$3)</f>
        <v>#REF!</v>
      </c>
      <c r="G37" s="20"/>
      <c r="H37" s="21"/>
    </row>
    <row r="38" spans="1:8" s="10" customFormat="1" ht="15">
      <c r="A38" s="16" t="str">
        <f>'[3]Opérations'!$A$43</f>
        <v>12/07/2011</v>
      </c>
      <c r="B38" s="90" t="str">
        <f>'[3]Opérations'!$D$1</f>
        <v>CM-CIC Securities</v>
      </c>
      <c r="C38" s="17" t="s">
        <v>25</v>
      </c>
      <c r="D38" s="45" t="e">
        <f>IF($J$3=0%,'[3]Opérations'!$C$43,'[3]Opérations'!$C$43*$J$3)</f>
        <v>#REF!</v>
      </c>
      <c r="E38" s="18">
        <f>'[3]Opérations'!$C$44</f>
        <v>2.82397</v>
      </c>
      <c r="F38" s="19" t="e">
        <f>IF($J$3=0%,'[3]Opérations'!$C$45,'[3]Opérations'!$C$45*$J$3)</f>
        <v>#REF!</v>
      </c>
      <c r="G38" s="20"/>
      <c r="H38" s="21"/>
    </row>
    <row r="39" spans="1:8" s="10" customFormat="1" ht="15">
      <c r="A39" s="16" t="str">
        <f>'[3]Opérations'!$A$43</f>
        <v>12/07/2011</v>
      </c>
      <c r="B39" s="90" t="str">
        <f>'[3]Opérations'!$D$1</f>
        <v>CM-CIC Securities</v>
      </c>
      <c r="C39" s="17" t="s">
        <v>26</v>
      </c>
      <c r="D39" s="45" t="e">
        <f>IF($J$3=0%,'[3]Opérations'!$D$43,'[3]Opérations'!$D$43*$J$3)</f>
        <v>#REF!</v>
      </c>
      <c r="E39" s="18">
        <f>'[3]Opérations'!$D$44</f>
        <v>2.92</v>
      </c>
      <c r="F39" s="19" t="e">
        <f>IF($J$3=0%,'[3]Opérations'!$D$45,'[3]Opérations'!$D$45*$J$3)</f>
        <v>#REF!</v>
      </c>
      <c r="G39" s="20"/>
      <c r="H39" s="21"/>
    </row>
    <row r="40" spans="1:8" s="10" customFormat="1" ht="15">
      <c r="A40" s="16" t="str">
        <f>'[3]Opérations'!$A$48</f>
        <v>13/07/2011</v>
      </c>
      <c r="B40" s="90" t="str">
        <f>'[3]Opérations'!$D$1</f>
        <v>CM-CIC Securities</v>
      </c>
      <c r="C40" s="17" t="s">
        <v>25</v>
      </c>
      <c r="D40" s="45" t="e">
        <f>IF($J$3=0%,'[3]Opérations'!$C$48,'[3]Opérations'!$C$48*$J$3)</f>
        <v>#REF!</v>
      </c>
      <c r="E40" s="18">
        <f>'[3]Opérations'!$C$49</f>
        <v>2.78001</v>
      </c>
      <c r="F40" s="19" t="e">
        <f>IF($J$3=0%,'[3]Opérations'!$C$50,'[3]Opérations'!$C$50*$J$3)</f>
        <v>#REF!</v>
      </c>
      <c r="G40" s="20"/>
      <c r="H40" s="21"/>
    </row>
    <row r="41" spans="1:8" s="10" customFormat="1" ht="15">
      <c r="A41" s="16" t="str">
        <f>'[3]Opérations'!$A$48</f>
        <v>13/07/2011</v>
      </c>
      <c r="B41" s="90" t="str">
        <f>'[3]Opérations'!$D$1</f>
        <v>CM-CIC Securities</v>
      </c>
      <c r="C41" s="17" t="s">
        <v>26</v>
      </c>
      <c r="D41" s="45" t="e">
        <f>IF($J$3=0%,'[3]Opérations'!$D$48,'[3]Opérations'!$D$48*$J$3)</f>
        <v>#REF!</v>
      </c>
      <c r="E41" s="18">
        <f>'[3]Opérations'!$D$49</f>
        <v>2.80769</v>
      </c>
      <c r="F41" s="19" t="e">
        <f>IF($J$3=0%,'[3]Opérations'!$D$50,'[3]Opérations'!$D$50*$J$3)</f>
        <v>#REF!</v>
      </c>
      <c r="G41" s="20"/>
      <c r="H41" s="21"/>
    </row>
    <row r="42" spans="1:8" s="10" customFormat="1" ht="15">
      <c r="A42" s="16" t="str">
        <f>'[3]Opérations'!$A$53</f>
        <v>14/07/2011</v>
      </c>
      <c r="B42" s="90" t="str">
        <f>'[3]Opérations'!$D$1</f>
        <v>CM-CIC Securities</v>
      </c>
      <c r="C42" s="17" t="s">
        <v>25</v>
      </c>
      <c r="D42" s="45" t="e">
        <f>IF($J$3=0%,'[3]Opérations'!$C$53,'[3]Opérations'!$C$53*$J$3)</f>
        <v>#REF!</v>
      </c>
      <c r="E42" s="18">
        <f>'[3]Opérations'!$C$54</f>
        <v>2.82</v>
      </c>
      <c r="F42" s="19" t="e">
        <f>IF($J$3=0%,'[3]Opérations'!$C$55,'[3]Opérations'!$C$55*$J$3)</f>
        <v>#REF!</v>
      </c>
      <c r="G42" s="20"/>
      <c r="H42" s="21"/>
    </row>
    <row r="43" spans="1:8" s="10" customFormat="1" ht="15">
      <c r="A43" s="16" t="str">
        <f>'[3]Opérations'!$A$53</f>
        <v>14/07/2011</v>
      </c>
      <c r="B43" s="90" t="str">
        <f>'[3]Opérations'!$D$1</f>
        <v>CM-CIC Securities</v>
      </c>
      <c r="C43" s="17" t="s">
        <v>26</v>
      </c>
      <c r="D43" s="45" t="e">
        <f>IF($J$3=0%,'[3]Opérations'!$D$53,'[3]Opérations'!$D$53*$J$3)</f>
        <v>#REF!</v>
      </c>
      <c r="E43" s="18">
        <f>'[3]Opérations'!$D$54</f>
        <v>2.81273</v>
      </c>
      <c r="F43" s="19" t="e">
        <f>IF($J$3=0%,'[3]Opérations'!$D$55,'[3]Opérations'!$D$55*$J$3)</f>
        <v>#REF!</v>
      </c>
      <c r="G43" s="20"/>
      <c r="H43" s="21"/>
    </row>
    <row r="44" spans="1:8" s="10" customFormat="1" ht="15">
      <c r="A44" s="16" t="str">
        <f>'[3]Opérations'!$A$58</f>
        <v>15/07/2011</v>
      </c>
      <c r="B44" s="90" t="str">
        <f>'[3]Opérations'!$D$1</f>
        <v>CM-CIC Securities</v>
      </c>
      <c r="C44" s="17" t="s">
        <v>25</v>
      </c>
      <c r="D44" s="45" t="e">
        <f>IF($J$3=0%,'[3]Opérations'!$C$58,'[3]Opérations'!$C$58*$J$3)</f>
        <v>#REF!</v>
      </c>
      <c r="E44" s="18">
        <f>'[3]Opérations'!$C$59</f>
        <v>2.73004</v>
      </c>
      <c r="F44" s="19" t="e">
        <f>IF($J$3=0%,'[3]Opérations'!$C$60,'[3]Opérations'!$C$60*$J$3)</f>
        <v>#REF!</v>
      </c>
      <c r="G44" s="20"/>
      <c r="H44" s="21"/>
    </row>
    <row r="45" spans="1:8" s="10" customFormat="1" ht="15">
      <c r="A45" s="16" t="str">
        <f>'[3]Opérations'!$A$58</f>
        <v>15/07/2011</v>
      </c>
      <c r="B45" s="90" t="str">
        <f>'[3]Opérations'!$D$1</f>
        <v>CM-CIC Securities</v>
      </c>
      <c r="C45" s="17" t="s">
        <v>26</v>
      </c>
      <c r="D45" s="45" t="e">
        <f>IF($J$3=0%,'[3]Opérations'!$D$58,'[3]Opérations'!$D$58*$J$3)</f>
        <v>#REF!</v>
      </c>
      <c r="E45" s="18">
        <f>'[3]Opérations'!$D$59</f>
        <v>2.79</v>
      </c>
      <c r="F45" s="19" t="e">
        <f>IF($J$3=0%,'[3]Opérations'!$D$60,'[3]Opérations'!$D$60*$J$3)</f>
        <v>#REF!</v>
      </c>
      <c r="G45" s="20"/>
      <c r="H45" s="21"/>
    </row>
    <row r="46" spans="1:8" s="10" customFormat="1" ht="15">
      <c r="A46" s="16" t="str">
        <f>'[3]Opérations'!$A$63</f>
        <v>18/07/2011</v>
      </c>
      <c r="B46" s="90" t="str">
        <f>'[3]Opérations'!$D$1</f>
        <v>CM-CIC Securities</v>
      </c>
      <c r="C46" s="17" t="s">
        <v>25</v>
      </c>
      <c r="D46" s="45" t="e">
        <f>IF($J$3=0%,'[3]Opérations'!$C$63,'[3]Opérations'!$C$63*$J$3)</f>
        <v>#REF!</v>
      </c>
      <c r="E46" s="18">
        <f>'[3]Opérations'!$C$64</f>
        <v>2.67003</v>
      </c>
      <c r="F46" s="19" t="e">
        <f>IF($J$3=0%,'[3]Opérations'!$C$65,'[3]Opérations'!$C$65*$J$3)</f>
        <v>#REF!</v>
      </c>
      <c r="G46" s="20"/>
      <c r="H46" s="21"/>
    </row>
    <row r="47" spans="1:8" s="10" customFormat="1" ht="15">
      <c r="A47" s="16" t="str">
        <f>'[3]Opérations'!$A$63</f>
        <v>18/07/2011</v>
      </c>
      <c r="B47" s="90" t="str">
        <f>'[3]Opérations'!$D$1</f>
        <v>CM-CIC Securities</v>
      </c>
      <c r="C47" s="17" t="s">
        <v>26</v>
      </c>
      <c r="D47" s="45" t="e">
        <f>IF($J$3=0%,'[3]Opérations'!$D$63,'[3]Opérations'!$D$63*$J$3)</f>
        <v>#REF!</v>
      </c>
      <c r="E47" s="18">
        <f>'[3]Opérations'!$D$64</f>
        <v>2.75028</v>
      </c>
      <c r="F47" s="19" t="e">
        <f>IF($J$3=0%,'[3]Opérations'!$D$65,'[3]Opérations'!$D$65*$J$3)</f>
        <v>#REF!</v>
      </c>
      <c r="G47" s="20"/>
      <c r="H47" s="21"/>
    </row>
    <row r="48" spans="1:8" s="10" customFormat="1" ht="15">
      <c r="A48" s="16" t="str">
        <f>'[3]Opérations'!$A$68</f>
        <v>19/07/2011</v>
      </c>
      <c r="B48" s="90" t="str">
        <f>'[3]Opérations'!$D$1</f>
        <v>CM-CIC Securities</v>
      </c>
      <c r="C48" s="17" t="s">
        <v>25</v>
      </c>
      <c r="D48" s="45" t="e">
        <f>IF($J$3=0%,'[3]Opérations'!$C$68,'[3]Opérations'!$C$68*$J$3)</f>
        <v>#REF!</v>
      </c>
      <c r="E48" s="18">
        <f>'[3]Opérations'!$C$69</f>
        <v>2.74</v>
      </c>
      <c r="F48" s="19" t="e">
        <f>IF($J$3=0%,'[3]Opérations'!$C$70,'[3]Opérations'!$C$70*$J$3)</f>
        <v>#REF!</v>
      </c>
      <c r="G48" s="20"/>
      <c r="H48" s="21"/>
    </row>
    <row r="49" spans="1:8" s="10" customFormat="1" ht="15">
      <c r="A49" s="16" t="str">
        <f>'[3]Opérations'!$A$68</f>
        <v>19/07/2011</v>
      </c>
      <c r="B49" s="90" t="str">
        <f>'[3]Opérations'!$D$1</f>
        <v>CM-CIC Securities</v>
      </c>
      <c r="C49" s="17" t="s">
        <v>26</v>
      </c>
      <c r="D49" s="45" t="e">
        <f>IF($J$3=0%,'[3]Opérations'!$D$68,'[3]Opérations'!$D$68*$J$3)</f>
        <v>#REF!</v>
      </c>
      <c r="E49" s="18">
        <f>'[3]Opérations'!$D$69</f>
        <v>2.72164</v>
      </c>
      <c r="F49" s="19" t="e">
        <f>IF($J$3=0%,'[3]Opérations'!$D$70,'[3]Opérations'!$D$70*$J$3)</f>
        <v>#REF!</v>
      </c>
      <c r="G49" s="20"/>
      <c r="H49" s="21"/>
    </row>
    <row r="50" spans="1:8" s="10" customFormat="1" ht="15">
      <c r="A50" s="16" t="str">
        <f>'[3]Opérations'!$A$73</f>
        <v>20/07/2011</v>
      </c>
      <c r="B50" s="90" t="str">
        <f>'[3]Opérations'!$D$1</f>
        <v>CM-CIC Securities</v>
      </c>
      <c r="C50" s="17" t="s">
        <v>25</v>
      </c>
      <c r="D50" s="45" t="e">
        <f>IF($J$3=0%,'[3]Opérations'!$C$73,'[3]Opérations'!$C$73*$J$3)</f>
        <v>#REF!</v>
      </c>
      <c r="E50" s="18">
        <f>'[3]Opérations'!$C$74</f>
        <v>2.70006</v>
      </c>
      <c r="F50" s="19" t="e">
        <f>IF($J$3=0%,'[3]Opérations'!$C$75,'[3]Opérations'!$C$75*$J$3)</f>
        <v>#REF!</v>
      </c>
      <c r="G50" s="20"/>
      <c r="H50" s="21"/>
    </row>
    <row r="51" spans="1:8" s="10" customFormat="1" ht="15">
      <c r="A51" s="16" t="str">
        <f>'[3]Opérations'!$A$73</f>
        <v>20/07/2011</v>
      </c>
      <c r="B51" s="90" t="str">
        <f>'[3]Opérations'!$D$1</f>
        <v>CM-CIC Securities</v>
      </c>
      <c r="C51" s="17" t="s">
        <v>26</v>
      </c>
      <c r="D51" s="45" t="e">
        <f>IF($J$3=0%,'[3]Opérations'!$D$73,'[3]Opérations'!$D$73*$J$3)</f>
        <v>#REF!</v>
      </c>
      <c r="E51" s="18">
        <f>'[3]Opérations'!$D$74</f>
        <v>2.7944</v>
      </c>
      <c r="F51" s="19" t="e">
        <f>IF($J$3=0%,'[3]Opérations'!$D$75,'[3]Opérations'!$D$75*$J$3)</f>
        <v>#REF!</v>
      </c>
      <c r="G51" s="20"/>
      <c r="H51" s="21"/>
    </row>
    <row r="52" spans="1:8" s="10" customFormat="1" ht="15">
      <c r="A52" s="16" t="str">
        <f>'[3]Opérations'!$A$78</f>
        <v>21/07/2011</v>
      </c>
      <c r="B52" s="90" t="str">
        <f>'[3]Opérations'!$D$1</f>
        <v>CM-CIC Securities</v>
      </c>
      <c r="C52" s="17" t="s">
        <v>25</v>
      </c>
      <c r="D52" s="45" t="e">
        <f>IF($J$3=0%,'[3]Opérations'!$C$78,'[3]Opérations'!$C$78*$J$3)</f>
        <v>#REF!</v>
      </c>
      <c r="E52" s="18">
        <f>'[3]Opérations'!$C$79</f>
        <v>2.78007</v>
      </c>
      <c r="F52" s="19" t="e">
        <f>IF($J$3=0%,'[3]Opérations'!$C$80,'[3]Opérations'!$C$80*$J$3)</f>
        <v>#REF!</v>
      </c>
      <c r="G52" s="20"/>
      <c r="H52" s="21"/>
    </row>
    <row r="53" spans="1:8" s="10" customFormat="1" ht="15">
      <c r="A53" s="16" t="str">
        <f>'[3]Opérations'!$A$78</f>
        <v>21/07/2011</v>
      </c>
      <c r="B53" s="90" t="str">
        <f>'[3]Opérations'!$D$1</f>
        <v>CM-CIC Securities</v>
      </c>
      <c r="C53" s="17" t="s">
        <v>26</v>
      </c>
      <c r="D53" s="45" t="e">
        <f>IF($J$3=0%,'[3]Opérations'!$D$78,'[3]Opérations'!$D$78*$J$3)</f>
        <v>#REF!</v>
      </c>
      <c r="E53" s="18">
        <f>'[3]Opérations'!$D$79</f>
        <v>2.80002</v>
      </c>
      <c r="F53" s="19" t="e">
        <f>IF($J$3=0%,'[3]Opérations'!$D$80,'[3]Opérations'!$D$80*$J$3)</f>
        <v>#REF!</v>
      </c>
      <c r="G53" s="20"/>
      <c r="H53" s="21"/>
    </row>
    <row r="54" spans="1:8" s="10" customFormat="1" ht="15">
      <c r="A54" s="16" t="str">
        <f>'[3]Opérations'!$A$83</f>
        <v>22/07/2011</v>
      </c>
      <c r="B54" s="90" t="str">
        <f>'[3]Opérations'!$D$1</f>
        <v>CM-CIC Securities</v>
      </c>
      <c r="C54" s="17" t="s">
        <v>25</v>
      </c>
      <c r="D54" s="45" t="e">
        <f>IF($J$3=0%,'[3]Opérations'!$C$83,'[3]Opérations'!$C$83*$J$3)</f>
        <v>#REF!</v>
      </c>
      <c r="E54" s="18">
        <f>'[3]Opérations'!$C$84</f>
        <v>2.74</v>
      </c>
      <c r="F54" s="19" t="e">
        <f>IF($J$3=0%,'[3]Opérations'!$C$85,'[3]Opérations'!$C$85*$J$3)</f>
        <v>#REF!</v>
      </c>
      <c r="G54" s="20"/>
      <c r="H54" s="21"/>
    </row>
    <row r="55" spans="1:8" s="10" customFormat="1" ht="15">
      <c r="A55" s="16" t="str">
        <f>'[3]Opérations'!$A$83</f>
        <v>22/07/2011</v>
      </c>
      <c r="B55" s="90" t="str">
        <f>'[3]Opérations'!$D$1</f>
        <v>CM-CIC Securities</v>
      </c>
      <c r="C55" s="17" t="s">
        <v>26</v>
      </c>
      <c r="D55" s="45" t="e">
        <f>IF($J$3=0%,'[3]Opérations'!$D$83,'[3]Opérations'!$D$83*$J$3)</f>
        <v>#REF!</v>
      </c>
      <c r="E55" s="18">
        <f>'[3]Opérations'!$D$84</f>
        <v>2.79995</v>
      </c>
      <c r="F55" s="19" t="e">
        <f>IF($J$3=0%,'[3]Opérations'!$D$85,'[3]Opérations'!$D$85*$J$3)</f>
        <v>#REF!</v>
      </c>
      <c r="G55" s="20"/>
      <c r="H55" s="21"/>
    </row>
    <row r="56" spans="1:8" s="10" customFormat="1" ht="15">
      <c r="A56" s="16" t="str">
        <f>'[3]Opérations'!$A$88</f>
        <v>25/07/2011</v>
      </c>
      <c r="B56" s="90" t="str">
        <f>'[3]Opérations'!$D$1</f>
        <v>CM-CIC Securities</v>
      </c>
      <c r="C56" s="17" t="s">
        <v>25</v>
      </c>
      <c r="D56" s="45" t="e">
        <f>IF($J$3=0%,'[3]Opérations'!$C$88,'[3]Opérations'!$C$88*$J$3)</f>
        <v>#REF!</v>
      </c>
      <c r="E56" s="18">
        <f>'[3]Opérations'!$C$89</f>
        <v>2.80002</v>
      </c>
      <c r="F56" s="19" t="e">
        <f>IF($J$3=0%,'[3]Opérations'!$C$90,'[3]Opérations'!$C$90*$J$3)</f>
        <v>#REF!</v>
      </c>
      <c r="G56" s="20"/>
      <c r="H56" s="21"/>
    </row>
    <row r="57" spans="1:8" s="10" customFormat="1" ht="15">
      <c r="A57" s="16" t="str">
        <f>'[3]Opérations'!$A$88</f>
        <v>25/07/2011</v>
      </c>
      <c r="B57" s="90" t="str">
        <f>'[3]Opérations'!$D$1</f>
        <v>CM-CIC Securities</v>
      </c>
      <c r="C57" s="17" t="s">
        <v>26</v>
      </c>
      <c r="D57" s="45" t="e">
        <f>IF($J$3=0%,'[3]Opérations'!$D$88,'[3]Opérations'!$D$88*$J$3)</f>
        <v>#REF!</v>
      </c>
      <c r="E57" s="18">
        <f>'[3]Opérations'!$D$89</f>
        <v>2.81001</v>
      </c>
      <c r="F57" s="19" t="e">
        <f>IF($J$3=0%,'[3]Opérations'!$D$90,'[3]Opérations'!$D$90*$J$3)</f>
        <v>#REF!</v>
      </c>
      <c r="G57" s="20"/>
      <c r="H57" s="21"/>
    </row>
    <row r="58" spans="1:8" s="10" customFormat="1" ht="15">
      <c r="A58" s="16" t="str">
        <f>'[3]Opérations'!$A$93</f>
        <v>26/07/2011</v>
      </c>
      <c r="B58" s="90" t="str">
        <f>'[3]Opérations'!$D$1</f>
        <v>CM-CIC Securities</v>
      </c>
      <c r="C58" s="17" t="s">
        <v>25</v>
      </c>
      <c r="D58" s="45" t="e">
        <f>IF($J$3=0%,'[3]Opérations'!$C$93,'[3]Opérations'!$C$93*$J$3)</f>
        <v>#REF!</v>
      </c>
      <c r="E58" s="18">
        <f>'[3]Opérations'!$C$94</f>
        <v>2.80001</v>
      </c>
      <c r="F58" s="19" t="e">
        <f>IF($J$3=0%,'[3]Opérations'!$C$95,'[3]Opérations'!$C$95*$J$3)</f>
        <v>#REF!</v>
      </c>
      <c r="G58" s="20"/>
      <c r="H58" s="21"/>
    </row>
    <row r="59" spans="1:8" s="10" customFormat="1" ht="14.25" customHeight="1">
      <c r="A59" s="16" t="str">
        <f>'[3]Opérations'!$A$93</f>
        <v>26/07/2011</v>
      </c>
      <c r="B59" s="90" t="str">
        <f>'[3]Opérations'!$D$1</f>
        <v>CM-CIC Securities</v>
      </c>
      <c r="C59" s="17" t="s">
        <v>26</v>
      </c>
      <c r="D59" s="45" t="e">
        <f>IF($J$3=0%,'[3]Opérations'!$D$93,'[3]Opérations'!$D$93*$J$3)</f>
        <v>#REF!</v>
      </c>
      <c r="E59" s="18">
        <f>'[3]Opérations'!$D$94</f>
        <v>2.81108</v>
      </c>
      <c r="F59" s="19" t="e">
        <f>IF($J$3=0%,'[3]Opérations'!$D$95,'[3]Opérations'!$D$95*$J$3)</f>
        <v>#REF!</v>
      </c>
      <c r="G59" s="20"/>
      <c r="H59" s="21"/>
    </row>
    <row r="60" spans="1:8" s="10" customFormat="1" ht="15">
      <c r="A60" s="16" t="str">
        <f>'[3]Opérations'!$A$98</f>
        <v>27/07/2011</v>
      </c>
      <c r="B60" s="90" t="str">
        <f>'[3]Opérations'!$D$1</f>
        <v>CM-CIC Securities</v>
      </c>
      <c r="C60" s="17" t="s">
        <v>25</v>
      </c>
      <c r="D60" s="45" t="e">
        <f>IF($J$3=0%,'[3]Opérations'!$C$98,'[3]Opérations'!$C$98*$J$3)</f>
        <v>#REF!</v>
      </c>
      <c r="E60" s="18">
        <f>'[3]Opérations'!$C$99</f>
        <v>2.78334</v>
      </c>
      <c r="F60" s="19" t="e">
        <f>IF($J$3=0%,'[3]Opérations'!$C$100,'[3]Opérations'!$C$100*$J$3)</f>
        <v>#REF!</v>
      </c>
      <c r="G60" s="20"/>
      <c r="H60" s="21"/>
    </row>
    <row r="61" spans="1:8" s="10" customFormat="1" ht="15">
      <c r="A61" s="16" t="str">
        <f>'[3]Opérations'!$A$98</f>
        <v>27/07/2011</v>
      </c>
      <c r="B61" s="90" t="str">
        <f>'[3]Opérations'!$D$1</f>
        <v>CM-CIC Securities</v>
      </c>
      <c r="C61" s="17" t="s">
        <v>26</v>
      </c>
      <c r="D61" s="45" t="e">
        <f>IF($J$3=0%,'[3]Opérations'!$D$98,'[3]Opérations'!$D$98*$J$3)</f>
        <v>#REF!</v>
      </c>
      <c r="E61" s="18">
        <f>'[3]Opérations'!$D$99</f>
        <v>2.8</v>
      </c>
      <c r="F61" s="19" t="e">
        <f>IF($J$3=0%,'[3]Opérations'!$D$100,'[3]Opérations'!$D$100*$J$3)</f>
        <v>#REF!</v>
      </c>
      <c r="G61" s="20"/>
      <c r="H61" s="21"/>
    </row>
    <row r="62" spans="1:8" s="10" customFormat="1" ht="15">
      <c r="A62" s="16" t="str">
        <f>'[3]Opérations'!$A$103</f>
        <v>28/07/2011</v>
      </c>
      <c r="B62" s="90" t="str">
        <f>'[3]Opérations'!$D$1</f>
        <v>CM-CIC Securities</v>
      </c>
      <c r="C62" s="17" t="s">
        <v>25</v>
      </c>
      <c r="D62" s="45" t="e">
        <f>IF($J$3=0%,'[3]Opérations'!$C$103,'[3]Opérations'!$C$103*$J$3)</f>
        <v>#REF!</v>
      </c>
      <c r="E62" s="18">
        <f>'[3]Opérations'!$C$104</f>
        <v>2.73655</v>
      </c>
      <c r="F62" s="19" t="e">
        <f>IF($J$3=0%,'[3]Opérations'!$C$105,'[3]Opérations'!$C$105*$J$3)</f>
        <v>#REF!</v>
      </c>
      <c r="G62" s="20"/>
      <c r="H62" s="21"/>
    </row>
    <row r="63" spans="1:8" s="10" customFormat="1" ht="15">
      <c r="A63" s="16" t="str">
        <f>'[3]Opérations'!$A$103</f>
        <v>28/07/2011</v>
      </c>
      <c r="B63" s="90" t="str">
        <f>'[3]Opérations'!$D$1</f>
        <v>CM-CIC Securities</v>
      </c>
      <c r="C63" s="17" t="s">
        <v>26</v>
      </c>
      <c r="D63" s="45" t="e">
        <f>IF($J$3=0%,'[3]Opérations'!$D$103,'[3]Opérations'!$D$103*$J$3)</f>
        <v>#REF!</v>
      </c>
      <c r="E63" s="18">
        <f>'[3]Opérations'!$D$104</f>
        <v>2.78</v>
      </c>
      <c r="F63" s="19" t="e">
        <f>IF($J$3=0%,'[3]Opérations'!$D$105,'[3]Opérations'!$D$105*$J$3)</f>
        <v>#REF!</v>
      </c>
      <c r="G63" s="20"/>
      <c r="H63" s="21"/>
    </row>
    <row r="64" spans="1:8" s="10" customFormat="1" ht="15">
      <c r="A64" s="16" t="str">
        <f>'[3]Opérations'!$A$108</f>
        <v>29/07/2011</v>
      </c>
      <c r="B64" s="90" t="str">
        <f>'[3]Opérations'!$D$1</f>
        <v>CM-CIC Securities</v>
      </c>
      <c r="C64" s="17" t="s">
        <v>25</v>
      </c>
      <c r="D64" s="45" t="e">
        <f>IF($J$3=0%,'[3]Opérations'!$C$108,'[3]Opérations'!$C$108*$J$3)</f>
        <v>#REF!</v>
      </c>
      <c r="E64" s="18">
        <f>'[3]Opérations'!$C$109</f>
        <v>2.65002</v>
      </c>
      <c r="F64" s="19" t="e">
        <f>IF($J$3=0%,'[3]Opérations'!$C$110,'[3]Opérations'!$C$110*$J$3)</f>
        <v>#REF!</v>
      </c>
      <c r="G64" s="20"/>
      <c r="H64" s="21"/>
    </row>
    <row r="65" spans="1:8" s="10" customFormat="1" ht="14.25" customHeight="1">
      <c r="A65" s="16" t="str">
        <f>'[3]Opérations'!$A$108</f>
        <v>29/07/2011</v>
      </c>
      <c r="B65" s="90" t="str">
        <f>'[3]Opérations'!$D$1</f>
        <v>CM-CIC Securities</v>
      </c>
      <c r="C65" s="17" t="s">
        <v>26</v>
      </c>
      <c r="D65" s="45" t="e">
        <f>IF($J$3=0%,'[3]Opérations'!$D$108,'[3]Opérations'!$D$108*$J$3)</f>
        <v>#REF!</v>
      </c>
      <c r="E65" s="18">
        <f>'[3]Opérations'!$D$109</f>
        <v>2.68002</v>
      </c>
      <c r="F65" s="19" t="e">
        <f>IF($J$3=0%,'[3]Opérations'!$D$110,'[3]Opérations'!$D$110*$J$3)</f>
        <v>#REF!</v>
      </c>
      <c r="G65" s="20"/>
      <c r="H65" s="21"/>
    </row>
    <row r="66" spans="1:8" s="10" customFormat="1" ht="15">
      <c r="A66" s="16" t="str">
        <f>'[3]Opérations'!$A$113</f>
        <v>Total 1 Somme de Quantité</v>
      </c>
      <c r="B66" s="90" t="str">
        <f>'[3]Opérations'!$D$1</f>
        <v>CM-CIC Securities</v>
      </c>
      <c r="C66" s="17" t="s">
        <v>25</v>
      </c>
      <c r="D66" s="45" t="e">
        <f>IF($J$3=0%,'[3]Opérations'!$C$113,'[3]Opérations'!$C$113*$J$3)</f>
        <v>#REF!</v>
      </c>
      <c r="E66" s="18">
        <f>'[3]Opérations'!$C$114</f>
        <v>2.8209147619047625</v>
      </c>
      <c r="F66" s="19" t="e">
        <f>IF($J$3=0%,'[3]Opérations'!$C$115,'[3]Opérations'!$C$115*$J$3)</f>
        <v>#REF!</v>
      </c>
      <c r="G66" s="20"/>
      <c r="H66" s="21"/>
    </row>
    <row r="67" spans="1:8" s="10" customFormat="1" ht="15.75" customHeight="1">
      <c r="A67" s="78" t="str">
        <f>'[3]Opérations'!$A$113</f>
        <v>Total 1 Somme de Quantité</v>
      </c>
      <c r="B67" s="91" t="str">
        <f>'[3]Opérations'!$D$1</f>
        <v>CM-CIC Securities</v>
      </c>
      <c r="C67" s="79" t="s">
        <v>26</v>
      </c>
      <c r="D67" s="80" t="e">
        <f>IF($J$3=0%,'[3]Opérations'!$D$113,'[3]Opérations'!$D$113*$J$3)</f>
        <v>#REF!</v>
      </c>
      <c r="E67" s="81">
        <f>'[3]Opérations'!$D$114</f>
        <v>2.851801904761905</v>
      </c>
      <c r="F67" s="82" t="e">
        <f>IF($J$3=0%,'[3]Opérations'!$D$115,'[3]Opérations'!$D$115*$J$3)</f>
        <v>#REF!</v>
      </c>
      <c r="G67" s="20"/>
      <c r="H67" s="21"/>
    </row>
    <row r="68" spans="1:8" s="10" customFormat="1" ht="15">
      <c r="A68" s="16" t="str">
        <f>'[3]Opérations'!$A$118</f>
        <v>Total 1 Somme de Quantité</v>
      </c>
      <c r="B68" s="90" t="str">
        <f>'[3]Opérations'!$D$1</f>
        <v>CM-CIC Securities</v>
      </c>
      <c r="C68" s="17" t="s">
        <v>25</v>
      </c>
      <c r="D68" s="83" t="e">
        <f>IF($J$3=0%,'[3]Opérations'!$C$118,'[3]Opérations'!$C$118*$J$3)</f>
        <v>#REF!</v>
      </c>
      <c r="E68" s="18">
        <f>'[3]Opérations'!$C$119</f>
        <v>3.005574090909091</v>
      </c>
      <c r="F68" s="19" t="e">
        <f>IF($J$3=0%,'[3]Opérations'!$C$120,'[3]Opérations'!$C$120*$J$3)</f>
        <v>#REF!</v>
      </c>
      <c r="G68" s="20"/>
      <c r="H68" s="21"/>
    </row>
    <row r="69" spans="1:8" s="10" customFormat="1" ht="15">
      <c r="A69" s="84" t="str">
        <f>'[3]Opérations'!$A$118</f>
        <v>Total 1 Somme de Quantité</v>
      </c>
      <c r="B69" s="92" t="str">
        <f>'[3]Opérations'!$D$1</f>
        <v>CM-CIC Securities</v>
      </c>
      <c r="C69" s="85" t="s">
        <v>26</v>
      </c>
      <c r="D69" s="86" t="e">
        <f>IF($J$3=0%,'[3]Opérations'!$D$118,'[3]Opérations'!$D$118*$J$3)</f>
        <v>#REF!</v>
      </c>
      <c r="E69" s="87">
        <f>'[3]Opérations'!$D$119</f>
        <v>3.0458040909090913</v>
      </c>
      <c r="F69" s="19" t="e">
        <f>IF($J$3=0%,'[3]Opérations'!$D$120,'[3]Opérations'!$D$120*$J$3)</f>
        <v>#REF!</v>
      </c>
      <c r="G69" s="20"/>
      <c r="H69" s="21"/>
    </row>
    <row r="70" spans="1:8" s="10" customFormat="1" ht="18" customHeight="1" thickBot="1">
      <c r="A70" s="42"/>
      <c r="B70" s="43"/>
      <c r="C70" s="43"/>
      <c r="D70" s="46"/>
      <c r="E70" s="44"/>
      <c r="F70" s="44"/>
      <c r="G70" s="88"/>
      <c r="H70" s="8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72" t="s">
        <v>27</v>
      </c>
      <c r="B74" s="173"/>
      <c r="C74" s="173"/>
      <c r="D74" s="173"/>
      <c r="E74" s="173"/>
      <c r="F74" s="173"/>
      <c r="G74" s="173"/>
      <c r="H74" s="174"/>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178" t="s">
        <v>29</v>
      </c>
      <c r="B81" s="179"/>
      <c r="C81" s="179"/>
      <c r="D81" s="179"/>
      <c r="E81" s="179"/>
      <c r="F81" s="179"/>
      <c r="G81" s="179"/>
      <c r="H81" s="180"/>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72" t="s">
        <v>34</v>
      </c>
      <c r="B88" s="173"/>
      <c r="C88" s="173"/>
      <c r="D88" s="173"/>
      <c r="E88" s="173"/>
      <c r="F88" s="173"/>
      <c r="G88" s="173"/>
      <c r="H88" s="174"/>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72" t="s">
        <v>35</v>
      </c>
      <c r="B95" s="173"/>
      <c r="C95" s="173"/>
      <c r="D95" s="173"/>
      <c r="E95" s="173"/>
      <c r="F95" s="173"/>
      <c r="G95" s="173"/>
      <c r="H95" s="174"/>
    </row>
    <row r="96" spans="1:8" ht="64.5" customHeight="1" thickBot="1">
      <c r="A96" s="175"/>
      <c r="B96" s="176"/>
      <c r="C96" s="176"/>
      <c r="D96" s="176"/>
      <c r="E96" s="176"/>
      <c r="F96" s="176"/>
      <c r="G96" s="176"/>
      <c r="H96" s="177"/>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7:B7"/>
    <mergeCell ref="G20:H20"/>
    <mergeCell ref="G21:H21"/>
    <mergeCell ref="A10:F10"/>
    <mergeCell ref="A6:H6"/>
    <mergeCell ref="A1:H1"/>
    <mergeCell ref="A4:B4"/>
    <mergeCell ref="A3:B3"/>
    <mergeCell ref="A15:F15"/>
    <mergeCell ref="A16:F16"/>
    <mergeCell ref="A9:H9"/>
    <mergeCell ref="A74:H74"/>
    <mergeCell ref="A11:F11"/>
    <mergeCell ref="A12:F12"/>
    <mergeCell ref="A13:F13"/>
    <mergeCell ref="A14:F14"/>
    <mergeCell ref="G14:H14"/>
    <mergeCell ref="G15:H15"/>
    <mergeCell ref="G16:H16"/>
    <mergeCell ref="G10:H10"/>
    <mergeCell ref="G11:H11"/>
    <mergeCell ref="G12:H12"/>
    <mergeCell ref="G13:H13"/>
    <mergeCell ref="A17:F17"/>
    <mergeCell ref="G17:H17"/>
    <mergeCell ref="A18:F18"/>
    <mergeCell ref="A19:F19"/>
    <mergeCell ref="G18:H18"/>
    <mergeCell ref="A20:F20"/>
    <mergeCell ref="A21:F21"/>
    <mergeCell ref="A22:H22"/>
    <mergeCell ref="G19:H19"/>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2010-03-04T17:22:41Z</cp:lastPrinted>
  <dcterms:created xsi:type="dcterms:W3CDTF">1999-04-07T05:53:19Z</dcterms:created>
  <dcterms:modified xsi:type="dcterms:W3CDTF">2011-09-12T07:35:35Z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