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iterate="1" iterateCount="100" iterateDelta="0.00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<sst xmlns="http://schemas.openxmlformats.org/spreadsheetml/2006/main" count="263" uniqueCount="121">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</sst>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sz val="11"/>
      <color indexed="9"/>
      <name val="Garamond"/>
      <family val="1"/>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84">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187" fontId="30" fillId="0" borderId="11" xfId="0" applyNumberFormat="1" applyFont="1" applyFill="1" applyBorder="1" applyAlignment="1" applyProtection="1">
      <alignment horizontal="center"/>
      <protection hidden="1"/>
    </xf>
    <xf numFmtId="0" fontId="30" fillId="0" borderId="11" xfId="0" applyFont="1" applyFill="1" applyBorder="1" applyAlignment="1" applyProtection="1">
      <alignment horizontal="center"/>
      <protection hidden="1"/>
    </xf>
    <xf numFmtId="2" fontId="30" fillId="0" borderId="11" xfId="0" applyNumberFormat="1" applyFont="1" applyFill="1" applyBorder="1" applyAlignment="1" applyProtection="1">
      <alignment horizontal="center"/>
      <protection hidden="1"/>
    </xf>
    <xf numFmtId="4" fontId="30" fillId="0" borderId="11" xfId="0" applyNumberFormat="1" applyFont="1" applyFill="1" applyBorder="1" applyAlignment="1" applyProtection="1">
      <alignment horizontal="center"/>
      <protection hidden="1"/>
    </xf>
    <xf numFmtId="4" fontId="30" fillId="0" borderId="11" xfId="0" applyNumberFormat="1" applyFont="1" applyFill="1" applyBorder="1" applyAlignment="1" applyProtection="1">
      <alignment horizontal="right"/>
      <protection hidden="1"/>
    </xf>
    <xf numFmtId="9" fontId="24" fillId="8" borderId="8" xfId="24" applyFont="1" applyFill="1" applyBorder="1" applyAlignment="1" applyProtection="1">
      <alignment horizontal="center"/>
      <protection locked="0"/>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39661</v>
          </cell>
        </row>
        <row r="4">
          <cell r="B4" t="str">
            <v>CIC CAT.A         </v>
          </cell>
        </row>
        <row r="8">
          <cell r="A8">
            <v>39661</v>
          </cell>
          <cell r="B8" t="str">
            <v>1 Somme Quantité</v>
          </cell>
          <cell r="C8">
            <v>136</v>
          </cell>
          <cell r="D8">
            <v>1</v>
          </cell>
        </row>
        <row r="9">
          <cell r="B9" t="str">
            <v>2 P.R.Moyen</v>
          </cell>
          <cell r="C9">
            <v>129.0625</v>
          </cell>
          <cell r="D9">
            <v>130</v>
          </cell>
        </row>
        <row r="10">
          <cell r="B10" t="str">
            <v>3 Capitaux.</v>
          </cell>
          <cell r="C10">
            <v>17552.5</v>
          </cell>
          <cell r="D10">
            <v>130</v>
          </cell>
        </row>
        <row r="11">
          <cell r="B11" t="str">
            <v>4 Max COURS</v>
          </cell>
          <cell r="C11">
            <v>130</v>
          </cell>
          <cell r="D11">
            <v>130</v>
          </cell>
        </row>
        <row r="12">
          <cell r="B12" t="str">
            <v>5 Min COURS</v>
          </cell>
          <cell r="C12">
            <v>128.5</v>
          </cell>
          <cell r="D12">
            <v>130</v>
          </cell>
        </row>
        <row r="13">
          <cell r="A13">
            <v>39664</v>
          </cell>
          <cell r="B13" t="str">
            <v>1 Somme Quantité</v>
          </cell>
          <cell r="C13">
            <v>6</v>
          </cell>
          <cell r="D13">
            <v>21</v>
          </cell>
        </row>
        <row r="14">
          <cell r="B14" t="str">
            <v>2 P.R.Moyen</v>
          </cell>
          <cell r="C14">
            <v>129.74167</v>
          </cell>
          <cell r="D14">
            <v>131.83333</v>
          </cell>
        </row>
        <row r="15">
          <cell r="B15" t="str">
            <v>3 Capitaux.</v>
          </cell>
          <cell r="C15">
            <v>778.45</v>
          </cell>
          <cell r="D15">
            <v>2768.5</v>
          </cell>
        </row>
        <row r="16">
          <cell r="B16" t="str">
            <v>4 Max COURS</v>
          </cell>
          <cell r="C16">
            <v>129.99</v>
          </cell>
          <cell r="D16">
            <v>132</v>
          </cell>
        </row>
        <row r="17">
          <cell r="B17" t="str">
            <v>5 Min COURS</v>
          </cell>
          <cell r="C17">
            <v>128.5</v>
          </cell>
          <cell r="D17">
            <v>128.5</v>
          </cell>
        </row>
        <row r="18">
          <cell r="A18">
            <v>39665</v>
          </cell>
          <cell r="B18" t="str">
            <v>1 Somme Quantité</v>
          </cell>
          <cell r="C18">
            <v>5</v>
          </cell>
          <cell r="D18">
            <v>1</v>
          </cell>
        </row>
        <row r="19">
          <cell r="B19" t="str">
            <v>2 P.R.Moyen</v>
          </cell>
          <cell r="C19">
            <v>129.2</v>
          </cell>
          <cell r="D19">
            <v>126</v>
          </cell>
        </row>
        <row r="20">
          <cell r="B20" t="str">
            <v>3 Capitaux.</v>
          </cell>
          <cell r="C20">
            <v>646</v>
          </cell>
          <cell r="D20">
            <v>126</v>
          </cell>
        </row>
        <row r="21">
          <cell r="B21" t="str">
            <v>4 Max COURS</v>
          </cell>
          <cell r="C21">
            <v>130</v>
          </cell>
          <cell r="D21">
            <v>126</v>
          </cell>
        </row>
        <row r="22">
          <cell r="B22" t="str">
            <v>5 Min COURS</v>
          </cell>
          <cell r="C22">
            <v>126</v>
          </cell>
          <cell r="D22">
            <v>126</v>
          </cell>
        </row>
        <row r="23">
          <cell r="A23">
            <v>39666</v>
          </cell>
          <cell r="B23" t="str">
            <v>1 Somme Quantité</v>
          </cell>
          <cell r="C23">
            <v>1</v>
          </cell>
          <cell r="D23">
            <v>90</v>
          </cell>
        </row>
        <row r="24">
          <cell r="B24" t="str">
            <v>2 P.R.Moyen</v>
          </cell>
          <cell r="C24">
            <v>129.99</v>
          </cell>
          <cell r="D24">
            <v>135.40889</v>
          </cell>
        </row>
        <row r="25">
          <cell r="B25" t="str">
            <v>3 Capitaux.</v>
          </cell>
          <cell r="C25">
            <v>129.99</v>
          </cell>
          <cell r="D25">
            <v>12186.8</v>
          </cell>
        </row>
        <row r="26">
          <cell r="B26" t="str">
            <v>4 Max COURS</v>
          </cell>
          <cell r="C26">
            <v>129.99</v>
          </cell>
          <cell r="D26">
            <v>137.92</v>
          </cell>
        </row>
        <row r="27">
          <cell r="B27" t="str">
            <v>5 Min COURS</v>
          </cell>
          <cell r="C27">
            <v>129.99</v>
          </cell>
          <cell r="D27">
            <v>131</v>
          </cell>
        </row>
        <row r="28">
          <cell r="A28">
            <v>39667</v>
          </cell>
          <cell r="B28" t="str">
            <v>1 Somme Quantité</v>
          </cell>
          <cell r="C28">
            <v>1</v>
          </cell>
          <cell r="D28">
            <v>1</v>
          </cell>
        </row>
        <row r="29">
          <cell r="B29" t="str">
            <v>2 P.R.Moyen</v>
          </cell>
          <cell r="C29">
            <v>134.98</v>
          </cell>
          <cell r="D29">
            <v>134.98</v>
          </cell>
        </row>
        <row r="30">
          <cell r="B30" t="str">
            <v>3 Capitaux.</v>
          </cell>
          <cell r="C30">
            <v>134.98</v>
          </cell>
          <cell r="D30">
            <v>134.98</v>
          </cell>
        </row>
        <row r="31">
          <cell r="B31" t="str">
            <v>4 Max COURS</v>
          </cell>
          <cell r="C31">
            <v>134.98</v>
          </cell>
          <cell r="D31">
            <v>134.98</v>
          </cell>
        </row>
        <row r="32">
          <cell r="B32" t="str">
            <v>5 Min COURS</v>
          </cell>
          <cell r="C32">
            <v>134.98</v>
          </cell>
          <cell r="D32">
            <v>134.98</v>
          </cell>
        </row>
        <row r="33">
          <cell r="A33">
            <v>39668</v>
          </cell>
          <cell r="B33" t="str">
            <v>1 Somme Quantité</v>
          </cell>
          <cell r="C33">
            <v>50</v>
          </cell>
          <cell r="D33">
            <v>1</v>
          </cell>
        </row>
        <row r="34">
          <cell r="B34" t="str">
            <v>2 P.R.Moyen</v>
          </cell>
          <cell r="C34">
            <v>132.016</v>
          </cell>
          <cell r="D34">
            <v>134</v>
          </cell>
        </row>
        <row r="35">
          <cell r="B35" t="str">
            <v>3 Capitaux.</v>
          </cell>
          <cell r="C35">
            <v>6600.8</v>
          </cell>
          <cell r="D35">
            <v>134</v>
          </cell>
        </row>
        <row r="36">
          <cell r="B36" t="str">
            <v>4 Max COURS</v>
          </cell>
          <cell r="C36">
            <v>134</v>
          </cell>
          <cell r="D36">
            <v>134</v>
          </cell>
        </row>
        <row r="37">
          <cell r="B37" t="str">
            <v>5 Min COURS</v>
          </cell>
          <cell r="C37">
            <v>131.52</v>
          </cell>
          <cell r="D37">
            <v>134</v>
          </cell>
        </row>
        <row r="38">
          <cell r="A38">
            <v>39671</v>
          </cell>
          <cell r="B38" t="str">
            <v>1 Somme Quantité</v>
          </cell>
          <cell r="C38">
            <v>20</v>
          </cell>
          <cell r="D38">
            <v>1</v>
          </cell>
        </row>
        <row r="39">
          <cell r="B39" t="str">
            <v>2 P.R.Moyen</v>
          </cell>
          <cell r="C39">
            <v>129.5</v>
          </cell>
          <cell r="D39">
            <v>130</v>
          </cell>
        </row>
        <row r="40">
          <cell r="B40" t="str">
            <v>3 Capitaux.</v>
          </cell>
          <cell r="C40">
            <v>2590</v>
          </cell>
          <cell r="D40">
            <v>130</v>
          </cell>
        </row>
        <row r="41">
          <cell r="B41" t="str">
            <v>4 Max COURS</v>
          </cell>
          <cell r="C41">
            <v>130</v>
          </cell>
          <cell r="D41">
            <v>130</v>
          </cell>
        </row>
        <row r="42">
          <cell r="B42" t="str">
            <v>5 Min COURS</v>
          </cell>
          <cell r="C42">
            <v>129</v>
          </cell>
          <cell r="D42">
            <v>130</v>
          </cell>
        </row>
        <row r="43">
          <cell r="A43">
            <v>39672</v>
          </cell>
          <cell r="B43" t="str">
            <v>1 Somme Quantité</v>
          </cell>
          <cell r="C43">
            <v>11</v>
          </cell>
          <cell r="D43">
            <v>1</v>
          </cell>
        </row>
        <row r="44">
          <cell r="B44" t="str">
            <v>2 P.R.Moyen</v>
          </cell>
          <cell r="C44">
            <v>132.02727</v>
          </cell>
          <cell r="D44">
            <v>132</v>
          </cell>
        </row>
        <row r="45">
          <cell r="B45" t="str">
            <v>3 Capitaux.</v>
          </cell>
          <cell r="C45">
            <v>1452.3</v>
          </cell>
          <cell r="D45">
            <v>132</v>
          </cell>
        </row>
        <row r="46">
          <cell r="B46" t="str">
            <v>4 Max COURS</v>
          </cell>
          <cell r="C46">
            <v>132.03</v>
          </cell>
          <cell r="D46">
            <v>132</v>
          </cell>
        </row>
        <row r="47">
          <cell r="B47" t="str">
            <v>5 Min COURS</v>
          </cell>
          <cell r="C47">
            <v>132</v>
          </cell>
          <cell r="D47">
            <v>132</v>
          </cell>
        </row>
        <row r="48">
          <cell r="A48">
            <v>39673</v>
          </cell>
          <cell r="B48" t="str">
            <v>1 Somme Quantité</v>
          </cell>
          <cell r="C48">
            <v>16</v>
          </cell>
          <cell r="D48">
            <v>1</v>
          </cell>
        </row>
        <row r="49">
          <cell r="B49" t="str">
            <v>2 P.R.Moyen</v>
          </cell>
          <cell r="C49">
            <v>130.87625</v>
          </cell>
          <cell r="D49">
            <v>132.02</v>
          </cell>
        </row>
        <row r="50">
          <cell r="B50" t="str">
            <v>3 Capitaux.</v>
          </cell>
          <cell r="C50">
            <v>2094.02</v>
          </cell>
          <cell r="D50">
            <v>132.02</v>
          </cell>
        </row>
        <row r="51">
          <cell r="B51" t="str">
            <v>4 Max COURS</v>
          </cell>
          <cell r="C51">
            <v>132.02</v>
          </cell>
          <cell r="D51">
            <v>132.02</v>
          </cell>
        </row>
        <row r="52">
          <cell r="B52" t="str">
            <v>5 Min COURS</v>
          </cell>
          <cell r="C52">
            <v>130.8</v>
          </cell>
          <cell r="D52">
            <v>132.02</v>
          </cell>
        </row>
        <row r="53">
          <cell r="A53">
            <v>39674</v>
          </cell>
          <cell r="B53" t="str">
            <v>1 Somme Quantité</v>
          </cell>
          <cell r="C53">
            <v>11</v>
          </cell>
          <cell r="D53">
            <v>136</v>
          </cell>
        </row>
        <row r="54">
          <cell r="B54" t="str">
            <v>2 P.R.Moyen</v>
          </cell>
          <cell r="C54">
            <v>128.36364</v>
          </cell>
          <cell r="D54">
            <v>128.05882</v>
          </cell>
        </row>
        <row r="55">
          <cell r="B55" t="str">
            <v>3 Capitaux.</v>
          </cell>
          <cell r="C55">
            <v>1412</v>
          </cell>
          <cell r="D55">
            <v>17416</v>
          </cell>
        </row>
        <row r="56">
          <cell r="B56" t="str">
            <v>4 Max COURS</v>
          </cell>
          <cell r="C56">
            <v>132</v>
          </cell>
          <cell r="D56">
            <v>132</v>
          </cell>
        </row>
        <row r="57">
          <cell r="B57" t="str">
            <v>5 Min COURS</v>
          </cell>
          <cell r="C57">
            <v>128</v>
          </cell>
          <cell r="D57">
            <v>128.02</v>
          </cell>
        </row>
        <row r="58">
          <cell r="A58">
            <v>39675</v>
          </cell>
          <cell r="B58" t="str">
            <v>1 Somme Quantité</v>
          </cell>
          <cell r="C58">
            <v>12</v>
          </cell>
          <cell r="D58">
            <v>1</v>
          </cell>
        </row>
        <row r="59">
          <cell r="B59" t="str">
            <v>2 P.R.Moyen</v>
          </cell>
          <cell r="C59">
            <v>127.70833</v>
          </cell>
          <cell r="D59">
            <v>128</v>
          </cell>
        </row>
        <row r="60">
          <cell r="B60" t="str">
            <v>3 Capitaux.</v>
          </cell>
          <cell r="C60">
            <v>1532.5</v>
          </cell>
          <cell r="D60">
            <v>128</v>
          </cell>
        </row>
        <row r="61">
          <cell r="B61" t="str">
            <v>4 Max COURS</v>
          </cell>
          <cell r="C61">
            <v>128.5</v>
          </cell>
          <cell r="D61">
            <v>128</v>
          </cell>
        </row>
        <row r="62">
          <cell r="B62" t="str">
            <v>5 Min COURS</v>
          </cell>
          <cell r="C62">
            <v>127</v>
          </cell>
          <cell r="D62">
            <v>128</v>
          </cell>
        </row>
        <row r="63">
          <cell r="A63">
            <v>39678</v>
          </cell>
          <cell r="B63" t="str">
            <v>1 Somme Quantité</v>
          </cell>
          <cell r="C63">
            <v>1</v>
          </cell>
          <cell r="D63">
            <v>1</v>
          </cell>
        </row>
        <row r="64">
          <cell r="B64" t="str">
            <v>2 P.R.Moyen</v>
          </cell>
          <cell r="C64">
            <v>128.5</v>
          </cell>
          <cell r="D64">
            <v>128.5</v>
          </cell>
        </row>
        <row r="65">
          <cell r="B65" t="str">
            <v>3 Capitaux.</v>
          </cell>
          <cell r="C65">
            <v>128.5</v>
          </cell>
          <cell r="D65">
            <v>128.5</v>
          </cell>
        </row>
        <row r="66">
          <cell r="B66" t="str">
            <v>4 Max COURS</v>
          </cell>
          <cell r="C66">
            <v>128.5</v>
          </cell>
          <cell r="D66">
            <v>128.5</v>
          </cell>
        </row>
        <row r="67">
          <cell r="B67" t="str">
            <v>5 Min COURS</v>
          </cell>
          <cell r="C67">
            <v>128.5</v>
          </cell>
          <cell r="D67">
            <v>128.5</v>
          </cell>
        </row>
        <row r="68">
          <cell r="A68">
            <v>39679</v>
          </cell>
          <cell r="B68" t="str">
            <v>1 Somme Quantité</v>
          </cell>
          <cell r="C68">
            <v>42</v>
          </cell>
          <cell r="D68">
            <v>10</v>
          </cell>
        </row>
        <row r="69">
          <cell r="B69" t="str">
            <v>2 P.R.Moyen</v>
          </cell>
          <cell r="C69">
            <v>126.99881</v>
          </cell>
          <cell r="D69">
            <v>128.801</v>
          </cell>
        </row>
        <row r="70">
          <cell r="B70" t="str">
            <v>3 Capitaux.</v>
          </cell>
          <cell r="C70">
            <v>5333.95</v>
          </cell>
          <cell r="D70">
            <v>1288.01</v>
          </cell>
        </row>
        <row r="71">
          <cell r="B71" t="str">
            <v>4 Max COURS</v>
          </cell>
          <cell r="C71">
            <v>127.01</v>
          </cell>
          <cell r="D71">
            <v>129</v>
          </cell>
        </row>
        <row r="72">
          <cell r="B72" t="str">
            <v>5 Min COURS</v>
          </cell>
          <cell r="C72">
            <v>126.94</v>
          </cell>
          <cell r="D72">
            <v>127.01</v>
          </cell>
        </row>
        <row r="73">
          <cell r="A73">
            <v>39680</v>
          </cell>
          <cell r="B73" t="str">
            <v>1 Somme Quantité</v>
          </cell>
          <cell r="C73">
            <v>11</v>
          </cell>
          <cell r="D73">
            <v>1</v>
          </cell>
        </row>
        <row r="74">
          <cell r="B74" t="str">
            <v>2 P.R.Moyen</v>
          </cell>
          <cell r="C74">
            <v>127.00091</v>
          </cell>
          <cell r="D74">
            <v>127.01</v>
          </cell>
        </row>
        <row r="75">
          <cell r="B75" t="str">
            <v>3 Capitaux.</v>
          </cell>
          <cell r="C75">
            <v>1397.01</v>
          </cell>
          <cell r="D75">
            <v>127.01</v>
          </cell>
        </row>
        <row r="76">
          <cell r="B76" t="str">
            <v>4 Max COURS</v>
          </cell>
          <cell r="C76">
            <v>127.01</v>
          </cell>
          <cell r="D76">
            <v>127.01</v>
          </cell>
        </row>
        <row r="77">
          <cell r="B77" t="str">
            <v>5 Min COURS</v>
          </cell>
          <cell r="C77">
            <v>127</v>
          </cell>
          <cell r="D77">
            <v>127.01</v>
          </cell>
        </row>
        <row r="78">
          <cell r="A78">
            <v>39681</v>
          </cell>
          <cell r="B78" t="str">
            <v>1 Somme Quantité</v>
          </cell>
          <cell r="C78">
            <v>50</v>
          </cell>
          <cell r="D78">
            <v>1</v>
          </cell>
        </row>
        <row r="79">
          <cell r="B79" t="str">
            <v>2 P.R.Moyen</v>
          </cell>
          <cell r="C79">
            <v>126.056</v>
          </cell>
          <cell r="D79">
            <v>127</v>
          </cell>
        </row>
        <row r="80">
          <cell r="B80" t="str">
            <v>3 Capitaux.</v>
          </cell>
          <cell r="C80">
            <v>6302.8</v>
          </cell>
          <cell r="D80">
            <v>127</v>
          </cell>
        </row>
        <row r="81">
          <cell r="B81" t="str">
            <v>4 Max COURS</v>
          </cell>
          <cell r="C81">
            <v>127</v>
          </cell>
          <cell r="D81">
            <v>127</v>
          </cell>
        </row>
        <row r="82">
          <cell r="B82" t="str">
            <v>5 Min COURS</v>
          </cell>
          <cell r="C82">
            <v>126</v>
          </cell>
          <cell r="D82">
            <v>127</v>
          </cell>
        </row>
        <row r="83">
          <cell r="A83">
            <v>39682</v>
          </cell>
          <cell r="B83" t="str">
            <v>1 Somme Quantité</v>
          </cell>
          <cell r="C83">
            <v>70</v>
          </cell>
          <cell r="D83">
            <v>1</v>
          </cell>
        </row>
        <row r="84">
          <cell r="B84" t="str">
            <v>2 P.R.Moyen</v>
          </cell>
          <cell r="C84">
            <v>125.39429</v>
          </cell>
          <cell r="D84">
            <v>126</v>
          </cell>
        </row>
        <row r="85">
          <cell r="B85" t="str">
            <v>3 Capitaux.</v>
          </cell>
          <cell r="C85">
            <v>8777.6</v>
          </cell>
          <cell r="D85">
            <v>126</v>
          </cell>
        </row>
        <row r="86">
          <cell r="B86" t="str">
            <v>4 Max COURS</v>
          </cell>
          <cell r="C86">
            <v>126</v>
          </cell>
          <cell r="D86">
            <v>126</v>
          </cell>
        </row>
        <row r="87">
          <cell r="B87" t="str">
            <v>5 Min COURS</v>
          </cell>
          <cell r="C87">
            <v>125.1</v>
          </cell>
          <cell r="D87">
            <v>126</v>
          </cell>
        </row>
        <row r="88">
          <cell r="A88">
            <v>39685</v>
          </cell>
          <cell r="B88" t="str">
            <v>1 Somme Quantité</v>
          </cell>
          <cell r="C88">
            <v>187</v>
          </cell>
          <cell r="D88">
            <v>6</v>
          </cell>
        </row>
        <row r="89">
          <cell r="B89" t="str">
            <v>2 P.R.Moyen</v>
          </cell>
          <cell r="C89">
            <v>124.89572</v>
          </cell>
          <cell r="D89">
            <v>126.5</v>
          </cell>
        </row>
        <row r="90">
          <cell r="B90" t="str">
            <v>3 Capitaux.</v>
          </cell>
          <cell r="C90">
            <v>23355.5</v>
          </cell>
          <cell r="D90">
            <v>759</v>
          </cell>
        </row>
        <row r="91">
          <cell r="B91" t="str">
            <v>4 Max COURS</v>
          </cell>
          <cell r="C91">
            <v>126.5</v>
          </cell>
          <cell r="D91">
            <v>126.5</v>
          </cell>
        </row>
        <row r="92">
          <cell r="B92" t="str">
            <v>5 Min COURS</v>
          </cell>
          <cell r="C92">
            <v>124</v>
          </cell>
          <cell r="D92">
            <v>126.5</v>
          </cell>
        </row>
        <row r="93">
          <cell r="A93">
            <v>39686</v>
          </cell>
          <cell r="B93" t="str">
            <v>1 Somme Quantité</v>
          </cell>
          <cell r="C93">
            <v>1</v>
          </cell>
          <cell r="D93">
            <v>1</v>
          </cell>
        </row>
        <row r="94">
          <cell r="B94" t="str">
            <v>2 P.R.Moyen</v>
          </cell>
          <cell r="C94">
            <v>124.85</v>
          </cell>
          <cell r="D94">
            <v>124.85</v>
          </cell>
        </row>
        <row r="95">
          <cell r="B95" t="str">
            <v>3 Capitaux.</v>
          </cell>
          <cell r="C95">
            <v>124.85</v>
          </cell>
          <cell r="D95">
            <v>124.85</v>
          </cell>
        </row>
        <row r="96">
          <cell r="B96" t="str">
            <v>4 Max COURS</v>
          </cell>
          <cell r="C96">
            <v>124.85</v>
          </cell>
          <cell r="D96">
            <v>124.85</v>
          </cell>
        </row>
        <row r="97">
          <cell r="B97" t="str">
            <v>5 Min COURS</v>
          </cell>
          <cell r="C97">
            <v>124.85</v>
          </cell>
          <cell r="D97">
            <v>124.85</v>
          </cell>
        </row>
        <row r="98">
          <cell r="A98">
            <v>39687</v>
          </cell>
          <cell r="B98" t="str">
            <v>1 Somme Quantité</v>
          </cell>
          <cell r="C98">
            <v>9</v>
          </cell>
          <cell r="D98">
            <v>1</v>
          </cell>
        </row>
        <row r="99">
          <cell r="B99" t="str">
            <v>2 P.R.Moyen</v>
          </cell>
          <cell r="C99">
            <v>124.30778</v>
          </cell>
          <cell r="D99">
            <v>125.4</v>
          </cell>
        </row>
        <row r="100">
          <cell r="B100" t="str">
            <v>3 Capitaux.</v>
          </cell>
          <cell r="C100">
            <v>1118.77</v>
          </cell>
          <cell r="D100">
            <v>125.4</v>
          </cell>
        </row>
        <row r="101">
          <cell r="B101" t="str">
            <v>4 Max COURS</v>
          </cell>
          <cell r="C101">
            <v>125.4</v>
          </cell>
          <cell r="D101">
            <v>125.4</v>
          </cell>
        </row>
        <row r="102">
          <cell r="B102" t="str">
            <v>5 Min COURS</v>
          </cell>
          <cell r="C102">
            <v>124</v>
          </cell>
          <cell r="D102">
            <v>125.4</v>
          </cell>
        </row>
        <row r="103">
          <cell r="A103">
            <v>39688</v>
          </cell>
          <cell r="B103" t="str">
            <v>1 Somme Quantité</v>
          </cell>
          <cell r="C103">
            <v>13</v>
          </cell>
          <cell r="D103">
            <v>146</v>
          </cell>
        </row>
        <row r="104">
          <cell r="B104" t="str">
            <v>2 P.R.Moyen</v>
          </cell>
          <cell r="C104">
            <v>124.10538</v>
          </cell>
          <cell r="D104">
            <v>125.25938</v>
          </cell>
        </row>
        <row r="105">
          <cell r="B105" t="str">
            <v>3 Capitaux.</v>
          </cell>
          <cell r="C105">
            <v>1613.37</v>
          </cell>
          <cell r="D105">
            <v>18287.87</v>
          </cell>
        </row>
        <row r="106">
          <cell r="B106" t="str">
            <v>4 Max COURS</v>
          </cell>
          <cell r="C106">
            <v>125.37</v>
          </cell>
          <cell r="D106">
            <v>125.37</v>
          </cell>
        </row>
        <row r="107">
          <cell r="B107" t="str">
            <v>5 Min COURS</v>
          </cell>
          <cell r="C107">
            <v>124</v>
          </cell>
          <cell r="D107">
            <v>125</v>
          </cell>
        </row>
        <row r="108">
          <cell r="A108">
            <v>39689</v>
          </cell>
          <cell r="B108" t="str">
            <v>1 Somme Quantité</v>
          </cell>
          <cell r="C108">
            <v>106</v>
          </cell>
          <cell r="D108">
            <v>1</v>
          </cell>
        </row>
        <row r="109">
          <cell r="B109" t="str">
            <v>2 P.R.Moyen</v>
          </cell>
          <cell r="C109">
            <v>123.82245</v>
          </cell>
          <cell r="D109">
            <v>125.3</v>
          </cell>
        </row>
        <row r="110">
          <cell r="B110" t="str">
            <v>3 Capitaux.</v>
          </cell>
          <cell r="C110">
            <v>13125.18</v>
          </cell>
          <cell r="D110">
            <v>125.3</v>
          </cell>
        </row>
        <row r="111">
          <cell r="B111" t="str">
            <v>4 Max COURS</v>
          </cell>
          <cell r="C111">
            <v>125.3</v>
          </cell>
          <cell r="D111">
            <v>125.3</v>
          </cell>
        </row>
        <row r="112">
          <cell r="B112" t="str">
            <v>5 Min COURS</v>
          </cell>
          <cell r="C112">
            <v>122.5</v>
          </cell>
          <cell r="D112">
            <v>125.3</v>
          </cell>
        </row>
        <row r="113">
          <cell r="A113" t="str">
            <v>Total 1 Somme Quantité</v>
          </cell>
          <cell r="C113">
            <v>759</v>
          </cell>
          <cell r="D113">
            <v>424</v>
          </cell>
        </row>
        <row r="114">
          <cell r="A114" t="str">
            <v>Total 2 P.R.Moyen</v>
          </cell>
          <cell r="C114">
            <v>128.0665238095238</v>
          </cell>
          <cell r="D114">
            <v>128.90102000000002</v>
          </cell>
        </row>
        <row r="115">
          <cell r="A115" t="str">
            <v>Total 3 Capitaux.</v>
          </cell>
          <cell r="C115">
            <v>96201.07</v>
          </cell>
          <cell r="D115">
            <v>54637.24</v>
          </cell>
        </row>
        <row r="116">
          <cell r="A116" t="str">
            <v>Total 4 Max COURS</v>
          </cell>
          <cell r="C116">
            <v>134.98</v>
          </cell>
          <cell r="D116">
            <v>137.92</v>
          </cell>
        </row>
        <row r="117">
          <cell r="A117" t="str">
            <v>Total 5 Min COURS</v>
          </cell>
          <cell r="C117">
            <v>122.5</v>
          </cell>
          <cell r="D117">
            <v>124.85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14" t="s">
        <v>120</v>
      </c>
      <c r="C1" s="215"/>
      <c r="D1" s="215"/>
      <c r="E1" s="215"/>
      <c r="F1" s="215"/>
      <c r="G1" s="215"/>
      <c r="H1" s="215"/>
      <c r="I1" s="215"/>
      <c r="J1" s="215"/>
      <c r="K1" s="215"/>
      <c r="L1" s="216"/>
    </row>
    <row r="2" spans="2:12" s="99" customFormat="1" ht="19.5" customHeight="1" thickBot="1">
      <c r="B2" s="97"/>
      <c r="C2" s="98"/>
      <c r="D2" s="98"/>
      <c r="E2" s="98"/>
      <c r="F2" s="98"/>
      <c r="G2" s="98"/>
      <c r="H2" s="98"/>
      <c r="I2" s="98"/>
      <c r="J2" s="98"/>
      <c r="K2" s="98"/>
      <c r="L2" s="98"/>
    </row>
    <row r="3" spans="2:12" ht="15.75" thickBot="1">
      <c r="B3" s="100" t="s">
        <v>76</v>
      </c>
      <c r="C3" s="100"/>
      <c r="D3" s="100"/>
      <c r="E3" s="220" t="str">
        <f>'[5]Opérations'!$B$4</f>
        <v>CIC CAT.A         </v>
      </c>
      <c r="F3" s="221"/>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7" t="s">
        <v>80</v>
      </c>
      <c r="C7" s="218"/>
      <c r="D7" s="218"/>
      <c r="E7" s="218"/>
      <c r="F7" s="218"/>
      <c r="G7" s="218"/>
      <c r="H7" s="218"/>
      <c r="I7" s="218"/>
      <c r="J7" s="218"/>
      <c r="K7" s="218"/>
      <c r="L7" s="219"/>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22">
        <f>'[5]Opérations'!$D$3</f>
        <v>39661</v>
      </c>
      <c r="E9" s="223"/>
      <c r="F9" s="100"/>
      <c r="G9" s="108"/>
      <c r="H9" s="100" t="s">
        <v>29</v>
      </c>
      <c r="I9" s="100"/>
      <c r="J9" s="100"/>
      <c r="K9" s="211">
        <f>'[2]Résumé Contrats'!$T$13</f>
        <v>1</v>
      </c>
      <c r="L9" s="224">
        <f>'[2]Résumé Contrats'!$T$1</f>
        <v>1</v>
      </c>
    </row>
    <row r="10" spans="2:12" ht="18" customHeight="1">
      <c r="B10" s="100"/>
      <c r="C10" s="100"/>
      <c r="D10" s="100"/>
      <c r="E10" s="100"/>
      <c r="F10" s="100"/>
      <c r="G10" s="100"/>
      <c r="H10" s="100"/>
      <c r="I10" s="100"/>
      <c r="J10" s="100"/>
      <c r="K10" s="100"/>
      <c r="L10" s="100"/>
    </row>
    <row r="11" spans="2:12" s="109" customFormat="1" ht="20.25" customHeight="1">
      <c r="B11" s="212" t="s">
        <v>40</v>
      </c>
      <c r="C11" s="213"/>
      <c r="D11" s="213"/>
      <c r="E11" s="213"/>
      <c r="F11" s="213"/>
      <c r="G11" s="213"/>
      <c r="H11" s="213"/>
      <c r="I11" s="213"/>
      <c r="J11" s="213"/>
      <c r="K11" s="213"/>
      <c r="L11" s="213"/>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759</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424</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31" t="str">
        <f>'[5]Opérations'!$B$4</f>
        <v>CIC CAT.A         </v>
      </c>
      <c r="G1" s="232"/>
      <c r="H1" s="127"/>
      <c r="I1" s="127"/>
      <c r="J1" s="127"/>
      <c r="K1" s="127"/>
      <c r="L1" s="128"/>
    </row>
    <row r="2" spans="1:12" s="129" customFormat="1" ht="27" customHeight="1">
      <c r="A2" s="103"/>
      <c r="B2" s="225" t="s">
        <v>97</v>
      </c>
      <c r="C2" s="226"/>
      <c r="D2" s="226"/>
      <c r="E2" s="226"/>
      <c r="F2" s="226"/>
      <c r="G2" s="226"/>
      <c r="H2" s="226"/>
      <c r="I2" s="226"/>
      <c r="J2" s="226"/>
      <c r="K2" s="227"/>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8" t="s">
        <v>103</v>
      </c>
      <c r="C5" s="229"/>
      <c r="D5" s="229"/>
      <c r="E5" s="229"/>
      <c r="F5" s="229"/>
      <c r="G5" s="229"/>
      <c r="H5" s="229"/>
      <c r="I5" s="229"/>
      <c r="J5" s="229"/>
      <c r="K5" s="230"/>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39661</v>
      </c>
      <c r="C7" s="194" t="str">
        <f>'[5]Opérations'!$D$1</f>
        <v>CM-CIC Securities</v>
      </c>
      <c r="D7" s="141" t="s">
        <v>55</v>
      </c>
      <c r="E7" s="142"/>
      <c r="F7" s="143">
        <f>IF($L$3=0%,'[5]Opérations'!$C$8,'[5]Opérations'!$C$8*$L$3)</f>
        <v>136</v>
      </c>
      <c r="G7" s="144">
        <f>'[5]Opérations'!$C$9</f>
        <v>129.0625</v>
      </c>
      <c r="H7" s="144">
        <f>'[5]Opérations'!$C$11</f>
        <v>130</v>
      </c>
      <c r="I7" s="144">
        <f>'[5]Opérations'!$C$12</f>
        <v>128.5</v>
      </c>
      <c r="J7" s="144">
        <f>IF($L$3=0%,'[5]Opérations'!$C$10,'[5]Opérations'!$C$10*$L$3)</f>
        <v>17552.5</v>
      </c>
      <c r="K7" s="145"/>
      <c r="L7" s="103"/>
    </row>
    <row r="8" spans="1:12" s="129" customFormat="1" ht="14.25">
      <c r="A8" s="96"/>
      <c r="B8" s="140">
        <f>'[5]Opérations'!$A$8</f>
        <v>39661</v>
      </c>
      <c r="C8" s="194" t="str">
        <f>'[5]Opérations'!$D$1</f>
        <v>CM-CIC Securities</v>
      </c>
      <c r="D8" s="141" t="s">
        <v>56</v>
      </c>
      <c r="E8" s="142"/>
      <c r="F8" s="143">
        <f>IF($L$3=0%,'[5]Opérations'!$D$8,'[5]Opérations'!$D$8*$L$3)</f>
        <v>1</v>
      </c>
      <c r="G8" s="144">
        <f>'[5]Opérations'!$D$9</f>
        <v>130</v>
      </c>
      <c r="H8" s="144">
        <f>'[5]Opérations'!$D$11</f>
        <v>130</v>
      </c>
      <c r="I8" s="144">
        <f>'[5]Opérations'!$D$12</f>
        <v>130</v>
      </c>
      <c r="J8" s="144">
        <f>IF($L$3=0%,'[5]Opérations'!$D$10,'[5]Opérations'!$D$10*$L$3)</f>
        <v>130</v>
      </c>
      <c r="K8" s="145"/>
      <c r="L8" s="103"/>
    </row>
    <row r="9" spans="1:12" s="129" customFormat="1" ht="14.25">
      <c r="A9" s="96"/>
      <c r="B9" s="140">
        <f>'[5]Opérations'!$A$13</f>
        <v>39664</v>
      </c>
      <c r="C9" s="194" t="str">
        <f>'[5]Opérations'!$D$1</f>
        <v>CM-CIC Securities</v>
      </c>
      <c r="D9" s="141" t="s">
        <v>55</v>
      </c>
      <c r="E9" s="142"/>
      <c r="F9" s="143">
        <f>IF($L$3=0%,'[5]Opérations'!$C$13,'[5]Opérations'!$C$13*$L$3)</f>
        <v>6</v>
      </c>
      <c r="G9" s="144">
        <f>'[5]Opérations'!$C$14</f>
        <v>129.74167</v>
      </c>
      <c r="H9" s="144">
        <f>'[5]Opérations'!$C$16</f>
        <v>129.99</v>
      </c>
      <c r="I9" s="144">
        <f>'[5]Opérations'!$C$17</f>
        <v>128.5</v>
      </c>
      <c r="J9" s="144">
        <f>IF($L$3=0%,'[5]Opérations'!$C$15,'[5]Opérations'!$C$15*$L$3)</f>
        <v>778.45</v>
      </c>
      <c r="K9" s="145"/>
      <c r="L9" s="103"/>
    </row>
    <row r="10" spans="1:12" s="129" customFormat="1" ht="14.25">
      <c r="A10" s="96"/>
      <c r="B10" s="140">
        <f>'[5]Opérations'!$A$13</f>
        <v>39664</v>
      </c>
      <c r="C10" s="194" t="str">
        <f>'[5]Opérations'!$D$1</f>
        <v>CM-CIC Securities</v>
      </c>
      <c r="D10" s="141" t="s">
        <v>56</v>
      </c>
      <c r="E10" s="142"/>
      <c r="F10" s="143">
        <f>IF($L$3=0%,'[5]Opérations'!$D$13,'[5]Opérations'!$D$13*$L$3)</f>
        <v>21</v>
      </c>
      <c r="G10" s="144">
        <f>'[5]Opérations'!$D$14</f>
        <v>131.83333</v>
      </c>
      <c r="H10" s="144">
        <f>'[5]Opérations'!$D$16</f>
        <v>132</v>
      </c>
      <c r="I10" s="144">
        <f>'[5]Opérations'!$D$17</f>
        <v>128.5</v>
      </c>
      <c r="J10" s="144">
        <f>IF($L$3=0%,'[5]Opérations'!$D$15,'[5]Opérations'!$D$15*$L$3)</f>
        <v>2768.5</v>
      </c>
      <c r="K10" s="145"/>
      <c r="L10" s="103"/>
    </row>
    <row r="11" spans="1:12" s="129" customFormat="1" ht="14.25">
      <c r="A11" s="96"/>
      <c r="B11" s="140">
        <f>'[5]Opérations'!$A$18</f>
        <v>39665</v>
      </c>
      <c r="C11" s="194" t="str">
        <f>'[5]Opérations'!$D$1</f>
        <v>CM-CIC Securities</v>
      </c>
      <c r="D11" s="141" t="s">
        <v>55</v>
      </c>
      <c r="E11" s="142"/>
      <c r="F11" s="143">
        <f>IF($L$3=0%,'[5]Opérations'!$C$18,'[5]Opérations'!$C$18*$L$3)</f>
        <v>5</v>
      </c>
      <c r="G11" s="144">
        <f>'[5]Opérations'!$C$19</f>
        <v>129.2</v>
      </c>
      <c r="H11" s="144">
        <f>'[5]Opérations'!$C$21</f>
        <v>130</v>
      </c>
      <c r="I11" s="144">
        <f>'[5]Opérations'!$C$22</f>
        <v>126</v>
      </c>
      <c r="J11" s="144">
        <f>IF($L$3=0%,'[5]Opérations'!$C$20,'[5]Opérations'!$C$20*$L$3)</f>
        <v>646</v>
      </c>
      <c r="K11" s="145"/>
      <c r="L11" s="103"/>
    </row>
    <row r="12" spans="1:12" s="129" customFormat="1" ht="14.25">
      <c r="A12" s="96"/>
      <c r="B12" s="140">
        <f>'[5]Opérations'!$A$18</f>
        <v>39665</v>
      </c>
      <c r="C12" s="194" t="str">
        <f>'[5]Opérations'!$D$1</f>
        <v>CM-CIC Securities</v>
      </c>
      <c r="D12" s="141" t="s">
        <v>56</v>
      </c>
      <c r="E12" s="142"/>
      <c r="F12" s="143">
        <f>IF($L$3=0%,'[5]Opérations'!$D$18,'[5]Opérations'!$D$18*$L$3)</f>
        <v>1</v>
      </c>
      <c r="G12" s="144">
        <f>'[5]Opérations'!$D$19</f>
        <v>126</v>
      </c>
      <c r="H12" s="144">
        <f>'[5]Opérations'!$D$21</f>
        <v>126</v>
      </c>
      <c r="I12" s="144">
        <f>'[5]Opérations'!$D$22</f>
        <v>126</v>
      </c>
      <c r="J12" s="144">
        <f>IF($L$3=0%,'[5]Opérations'!$D$20,'[5]Opérations'!$D$20*$L$3)</f>
        <v>126</v>
      </c>
      <c r="K12" s="145"/>
      <c r="L12" s="103"/>
    </row>
    <row r="13" spans="1:12" s="129" customFormat="1" ht="14.25">
      <c r="A13" s="96"/>
      <c r="B13" s="140">
        <f>'[5]Opérations'!$A$23</f>
        <v>39666</v>
      </c>
      <c r="C13" s="194" t="str">
        <f>'[5]Opérations'!$D$1</f>
        <v>CM-CIC Securities</v>
      </c>
      <c r="D13" s="141" t="s">
        <v>55</v>
      </c>
      <c r="E13" s="142"/>
      <c r="F13" s="143">
        <f>IF($L$3=0%,'[5]Opérations'!$C$23,'[5]Opérations'!$C$23*$L$3)</f>
        <v>1</v>
      </c>
      <c r="G13" s="144">
        <f>'[5]Opérations'!$C$24</f>
        <v>129.99</v>
      </c>
      <c r="H13" s="144">
        <f>'[5]Opérations'!$C$26</f>
        <v>129.99</v>
      </c>
      <c r="I13" s="144">
        <f>'[5]Opérations'!$C$27</f>
        <v>129.99</v>
      </c>
      <c r="J13" s="144">
        <f>IF($L$3=0%,'[5]Opérations'!$C$25,'[5]Opérations'!$C$25*$L$3)</f>
        <v>129.99</v>
      </c>
      <c r="K13" s="145"/>
      <c r="L13" s="103"/>
    </row>
    <row r="14" spans="1:12" s="129" customFormat="1" ht="15" customHeight="1">
      <c r="A14" s="96"/>
      <c r="B14" s="140">
        <f>'[5]Opérations'!$A$23</f>
        <v>39666</v>
      </c>
      <c r="C14" s="194" t="str">
        <f>'[5]Opérations'!$D$1</f>
        <v>CM-CIC Securities</v>
      </c>
      <c r="D14" s="141" t="s">
        <v>56</v>
      </c>
      <c r="E14" s="142"/>
      <c r="F14" s="143">
        <f>IF($L$3=0%,'[5]Opérations'!$D$23,'[5]Opérations'!$D$23*$L$3)</f>
        <v>90</v>
      </c>
      <c r="G14" s="144">
        <f>'[5]Opérations'!$D$24</f>
        <v>135.40889</v>
      </c>
      <c r="H14" s="144">
        <f>'[5]Opérations'!$D$26</f>
        <v>137.92</v>
      </c>
      <c r="I14" s="144">
        <f>'[5]Opérations'!$D$27</f>
        <v>131</v>
      </c>
      <c r="J14" s="144">
        <f>IF($L$3=0%,'[5]Opérations'!$D$25,'[5]Opérations'!$D$25*$L$3)</f>
        <v>12186.8</v>
      </c>
      <c r="K14" s="145"/>
      <c r="L14" s="103"/>
    </row>
    <row r="15" spans="1:12" s="129" customFormat="1" ht="14.25" customHeight="1">
      <c r="A15" s="96"/>
      <c r="B15" s="140">
        <f>'[5]Opérations'!$A$28</f>
        <v>39667</v>
      </c>
      <c r="C15" s="194" t="str">
        <f>'[5]Opérations'!$D$1</f>
        <v>CM-CIC Securities</v>
      </c>
      <c r="D15" s="141" t="s">
        <v>55</v>
      </c>
      <c r="E15" s="142"/>
      <c r="F15" s="143">
        <f>IF($L$3=0%,'[5]Opérations'!$C$28,'[5]Opérations'!$C$28*$L$3)</f>
        <v>1</v>
      </c>
      <c r="G15" s="144">
        <f>'[5]Opérations'!$C$29</f>
        <v>134.98</v>
      </c>
      <c r="H15" s="144">
        <f>'[5]Opérations'!$C$31</f>
        <v>134.98</v>
      </c>
      <c r="I15" s="144">
        <f>'[5]Opérations'!$C$32</f>
        <v>134.98</v>
      </c>
      <c r="J15" s="144">
        <f>IF($L$3=0%,'[5]Opérations'!$C$30,'[5]Opérations'!$C$30*$L$3)</f>
        <v>134.98</v>
      </c>
      <c r="K15" s="145"/>
      <c r="L15" s="103"/>
    </row>
    <row r="16" spans="1:12" s="154" customFormat="1" ht="14.25" customHeight="1">
      <c r="A16" s="146"/>
      <c r="B16" s="147">
        <f>'[5]Opérations'!$A$28</f>
        <v>39667</v>
      </c>
      <c r="C16" s="195" t="str">
        <f>'[5]Opérations'!$D$1</f>
        <v>CM-CIC Securities</v>
      </c>
      <c r="D16" s="148" t="s">
        <v>56</v>
      </c>
      <c r="E16" s="149"/>
      <c r="F16" s="150">
        <f>IF($L$3=0%,'[5]Opérations'!$D$28,'[5]Opérations'!$D$28*$L$3)</f>
        <v>1</v>
      </c>
      <c r="G16" s="151">
        <f>'[5]Opérations'!$D$29</f>
        <v>134.98</v>
      </c>
      <c r="H16" s="151">
        <f>'[5]Opérations'!$D$31</f>
        <v>134.98</v>
      </c>
      <c r="I16" s="151">
        <f>'[5]Opérations'!$D$32</f>
        <v>134.98</v>
      </c>
      <c r="J16" s="151">
        <f>IF($L$3=0%,'[5]Opérations'!$D$30,'[5]Opérations'!$D$30*$L$3)</f>
        <v>134.98</v>
      </c>
      <c r="K16" s="152"/>
      <c r="L16" s="153"/>
    </row>
    <row r="17" spans="1:12" s="129" customFormat="1" ht="14.25" customHeight="1">
      <c r="A17" s="96"/>
      <c r="B17" s="140">
        <f>'[5]Opérations'!$A$33</f>
        <v>39668</v>
      </c>
      <c r="C17" s="194" t="str">
        <f>'[5]Opérations'!$D$1</f>
        <v>CM-CIC Securities</v>
      </c>
      <c r="D17" s="141" t="s">
        <v>55</v>
      </c>
      <c r="E17" s="142"/>
      <c r="F17" s="143">
        <f>IF($L$3=0%,'[5]Opérations'!$C$33,'[5]Opérations'!$C$33*$L$3)</f>
        <v>50</v>
      </c>
      <c r="G17" s="144">
        <f>'[5]Opérations'!$C$34</f>
        <v>132.016</v>
      </c>
      <c r="H17" s="144">
        <f>'[5]Opérations'!$C$36</f>
        <v>134</v>
      </c>
      <c r="I17" s="144">
        <f>'[5]Opérations'!$C$37</f>
        <v>131.52</v>
      </c>
      <c r="J17" s="144">
        <f>IF($L$3=0%,'[5]Opérations'!$C$35,'[5]Opérations'!$C$35*$L$3)</f>
        <v>6600.8</v>
      </c>
      <c r="K17" s="145"/>
      <c r="L17" s="103"/>
    </row>
    <row r="18" spans="1:12" s="129" customFormat="1" ht="14.25" customHeight="1">
      <c r="A18" s="96"/>
      <c r="B18" s="140">
        <f>'[5]Opérations'!$A$33</f>
        <v>39668</v>
      </c>
      <c r="C18" s="194" t="str">
        <f>'[5]Opérations'!$D$1</f>
        <v>CM-CIC Securities</v>
      </c>
      <c r="D18" s="141" t="s">
        <v>56</v>
      </c>
      <c r="E18" s="142" t="s">
        <v>119</v>
      </c>
      <c r="F18" s="198">
        <f>IF($L$3=0%,'[5]Opérations'!$D$33,'[5]Opérations'!$D$33*$L$3)</f>
        <v>1</v>
      </c>
      <c r="G18" s="144">
        <f>'[5]Opérations'!$D$34</f>
        <v>134</v>
      </c>
      <c r="H18" s="144">
        <f>'[5]Opérations'!$D$36</f>
        <v>134</v>
      </c>
      <c r="I18" s="144">
        <f>'[5]Opérations'!$D$37</f>
        <v>134</v>
      </c>
      <c r="J18" s="144">
        <f>IF($L$3=0%,'[5]Opérations'!$D$35,'[5]Opérations'!$D$35*$L$3)</f>
        <v>134</v>
      </c>
      <c r="K18" s="145"/>
      <c r="L18" s="103"/>
    </row>
    <row r="19" spans="1:12" s="129" customFormat="1" ht="14.25" customHeight="1">
      <c r="A19" s="96"/>
      <c r="B19" s="140">
        <f>'[5]Opérations'!$A$38</f>
        <v>39671</v>
      </c>
      <c r="C19" s="194" t="str">
        <f>'[5]Opérations'!$D$1</f>
        <v>CM-CIC Securities</v>
      </c>
      <c r="D19" s="141" t="s">
        <v>55</v>
      </c>
      <c r="E19" s="142"/>
      <c r="F19" s="198">
        <f>IF($L$3=0%,'[5]Opérations'!$C$38,'[5]Opérations'!$C$38*$L$3)</f>
        <v>20</v>
      </c>
      <c r="G19" s="144">
        <f>'[5]Opérations'!$C$39</f>
        <v>129.5</v>
      </c>
      <c r="H19" s="144">
        <f>'[5]Opérations'!$C$41</f>
        <v>130</v>
      </c>
      <c r="I19" s="144">
        <f>'[5]Opérations'!$C$42</f>
        <v>129</v>
      </c>
      <c r="J19" s="144">
        <f>IF($L$3=0%,'[5]Opérations'!$C$40,'[5]Opérations'!$C$40*$L$3)</f>
        <v>2590</v>
      </c>
      <c r="K19" s="145"/>
      <c r="L19" s="103"/>
    </row>
    <row r="20" spans="1:12" s="129" customFormat="1" ht="14.25">
      <c r="A20" s="96"/>
      <c r="B20" s="140">
        <f>'[5]Opérations'!$A$38</f>
        <v>39671</v>
      </c>
      <c r="C20" s="194" t="str">
        <f>'[5]Opérations'!$D$1</f>
        <v>CM-CIC Securities</v>
      </c>
      <c r="D20" s="141" t="s">
        <v>56</v>
      </c>
      <c r="E20" s="142"/>
      <c r="F20" s="198">
        <f>IF($L$3=0%,'[5]Opérations'!$D$38,'[5]Opérations'!$D$38*$L$3)</f>
        <v>1</v>
      </c>
      <c r="G20" s="144">
        <f>'[5]Opérations'!$D$39</f>
        <v>130</v>
      </c>
      <c r="H20" s="144">
        <f>'[5]Opérations'!$D$41</f>
        <v>130</v>
      </c>
      <c r="I20" s="144">
        <f>'[5]Opérations'!$D$42</f>
        <v>130</v>
      </c>
      <c r="J20" s="144">
        <f>IF($L$3=0%,'[5]Opérations'!$D$40,'[5]Opérations'!$D$40*$L$3)</f>
        <v>130</v>
      </c>
      <c r="K20" s="145"/>
      <c r="L20" s="103"/>
    </row>
    <row r="21" spans="1:12" s="129" customFormat="1" ht="14.25">
      <c r="A21" s="96"/>
      <c r="B21" s="140">
        <f>'[5]Opérations'!$A$43</f>
        <v>39672</v>
      </c>
      <c r="C21" s="194" t="str">
        <f>'[5]Opérations'!$D$1</f>
        <v>CM-CIC Securities</v>
      </c>
      <c r="D21" s="141" t="s">
        <v>55</v>
      </c>
      <c r="E21" s="142"/>
      <c r="F21" s="143">
        <f>IF($L$3=0%,'[5]Opérations'!$C$43,'[5]Opérations'!$C$43*$L$3)</f>
        <v>11</v>
      </c>
      <c r="G21" s="144">
        <f>'[5]Opérations'!$C$44</f>
        <v>132.02727</v>
      </c>
      <c r="H21" s="144">
        <f>'[5]Opérations'!$C$46</f>
        <v>132.03</v>
      </c>
      <c r="I21" s="144">
        <f>'[5]Opérations'!$C$47</f>
        <v>132</v>
      </c>
      <c r="J21" s="144">
        <f>IF($L$3=0%,'[5]Opérations'!$C$45,'[5]Opérations'!$C$45*$L$3)</f>
        <v>1452.3</v>
      </c>
      <c r="K21" s="145"/>
      <c r="L21" s="103"/>
    </row>
    <row r="22" spans="1:12" s="129" customFormat="1" ht="14.25">
      <c r="A22" s="96"/>
      <c r="B22" s="140">
        <f>'[5]Opérations'!$A$43</f>
        <v>39672</v>
      </c>
      <c r="C22" s="194" t="str">
        <f>'[5]Opérations'!$D$1</f>
        <v>CM-CIC Securities</v>
      </c>
      <c r="D22" s="141" t="s">
        <v>56</v>
      </c>
      <c r="E22" s="142"/>
      <c r="F22" s="143">
        <f>IF($L$3=0%,'[5]Opérations'!$D$43,'[5]Opérations'!$D$43*$L$3)</f>
        <v>1</v>
      </c>
      <c r="G22" s="144">
        <f>'[5]Opérations'!$D$44</f>
        <v>132</v>
      </c>
      <c r="H22" s="144">
        <f>'[5]Opérations'!$D$46</f>
        <v>132</v>
      </c>
      <c r="I22" s="144">
        <f>'[5]Opérations'!$D$47</f>
        <v>132</v>
      </c>
      <c r="J22" s="144">
        <f>IF($L$3=0%,'[5]Opérations'!$D$45,'[5]Opérations'!$D$45*$L$3)</f>
        <v>132</v>
      </c>
      <c r="K22" s="145"/>
      <c r="L22" s="103"/>
    </row>
    <row r="23" spans="1:12" s="129" customFormat="1" ht="14.25">
      <c r="A23" s="96"/>
      <c r="B23" s="140">
        <f>'[5]Opérations'!$A$48</f>
        <v>39673</v>
      </c>
      <c r="C23" s="194" t="str">
        <f>'[5]Opérations'!$D$1</f>
        <v>CM-CIC Securities</v>
      </c>
      <c r="D23" s="141" t="s">
        <v>55</v>
      </c>
      <c r="E23" s="142"/>
      <c r="F23" s="143">
        <f>IF($L$3=0%,'[5]Opérations'!$C$48,'[5]Opérations'!$C$48*$L$3)</f>
        <v>16</v>
      </c>
      <c r="G23" s="144">
        <f>'[5]Opérations'!$C$49</f>
        <v>130.87625</v>
      </c>
      <c r="H23" s="144">
        <f>'[5]Opérations'!$C$51</f>
        <v>132.02</v>
      </c>
      <c r="I23" s="144">
        <f>'[5]Opérations'!$C$52</f>
        <v>130.8</v>
      </c>
      <c r="J23" s="144">
        <f>IF($L$3=0%,'[5]Opérations'!$C$50,'[5]Opérations'!$C$50*$L$3)</f>
        <v>2094.02</v>
      </c>
      <c r="K23" s="145"/>
      <c r="L23" s="103"/>
    </row>
    <row r="24" spans="1:12" s="129" customFormat="1" ht="14.25">
      <c r="A24" s="96"/>
      <c r="B24" s="140">
        <f>'[5]Opérations'!$A$48</f>
        <v>39673</v>
      </c>
      <c r="C24" s="194" t="str">
        <f>'[5]Opérations'!$D$1</f>
        <v>CM-CIC Securities</v>
      </c>
      <c r="D24" s="141" t="s">
        <v>56</v>
      </c>
      <c r="E24" s="142"/>
      <c r="F24" s="143">
        <f>IF($L$3=0%,'[5]Opérations'!$D$48,'[5]Opérations'!$D$48*$L$3)</f>
        <v>1</v>
      </c>
      <c r="G24" s="144">
        <f>'[5]Opérations'!$D$49</f>
        <v>132.02</v>
      </c>
      <c r="H24" s="144">
        <f>'[5]Opérations'!$D$51</f>
        <v>132.02</v>
      </c>
      <c r="I24" s="144">
        <f>'[5]Opérations'!$D$52</f>
        <v>132.02</v>
      </c>
      <c r="J24" s="144">
        <f>IF($L$3=0%,'[5]Opérations'!$D$50,'[5]Opérations'!$D$50*$L$3)</f>
        <v>132.02</v>
      </c>
      <c r="K24" s="145"/>
      <c r="L24" s="103"/>
    </row>
    <row r="25" spans="1:12" s="129" customFormat="1" ht="14.25">
      <c r="A25" s="96"/>
      <c r="B25" s="140">
        <f>'[5]Opérations'!$A$53</f>
        <v>39674</v>
      </c>
      <c r="C25" s="194" t="str">
        <f>'[5]Opérations'!$D$1</f>
        <v>CM-CIC Securities</v>
      </c>
      <c r="D25" s="141" t="s">
        <v>55</v>
      </c>
      <c r="E25" s="142"/>
      <c r="F25" s="143">
        <f>IF($L$3=0%,'[5]Opérations'!$C$53,'[5]Opérations'!$C$53*$L$3)</f>
        <v>11</v>
      </c>
      <c r="G25" s="144">
        <f>'[5]Opérations'!$C$54</f>
        <v>128.36364</v>
      </c>
      <c r="H25" s="144">
        <f>'[5]Opérations'!$C$56</f>
        <v>132</v>
      </c>
      <c r="I25" s="144">
        <f>'[5]Opérations'!$C$57</f>
        <v>128</v>
      </c>
      <c r="J25" s="144">
        <f>IF($L$3=0%,'[5]Opérations'!$C$55,'[5]Opérations'!$C$55*$L$3)</f>
        <v>1412</v>
      </c>
      <c r="K25" s="145"/>
      <c r="L25" s="103"/>
    </row>
    <row r="26" spans="1:12" s="129" customFormat="1" ht="14.25">
      <c r="A26" s="96"/>
      <c r="B26" s="140">
        <f>'[5]Opérations'!$A$53</f>
        <v>39674</v>
      </c>
      <c r="C26" s="194" t="str">
        <f>'[5]Opérations'!$D$1</f>
        <v>CM-CIC Securities</v>
      </c>
      <c r="D26" s="141" t="s">
        <v>56</v>
      </c>
      <c r="E26" s="142"/>
      <c r="F26" s="143">
        <f>IF($L$3=0%,'[5]Opérations'!$D$53,'[5]Opérations'!$D$53*$L$3)</f>
        <v>136</v>
      </c>
      <c r="G26" s="144">
        <f>'[5]Opérations'!$D$54</f>
        <v>128.05882</v>
      </c>
      <c r="H26" s="144">
        <f>'[5]Opérations'!$D$56</f>
        <v>132</v>
      </c>
      <c r="I26" s="144">
        <f>'[5]Opérations'!$D$57</f>
        <v>128.02</v>
      </c>
      <c r="J26" s="144">
        <f>IF($L$3=0%,'[5]Opérations'!$D$55,'[5]Opérations'!$D$55*$L$3)</f>
        <v>17416</v>
      </c>
      <c r="K26" s="145"/>
      <c r="L26" s="103"/>
    </row>
    <row r="27" spans="1:12" s="129" customFormat="1" ht="14.25">
      <c r="A27" s="96"/>
      <c r="B27" s="140">
        <f>'[5]Opérations'!$A$58</f>
        <v>39675</v>
      </c>
      <c r="C27" s="194" t="str">
        <f>'[5]Opérations'!$D$1</f>
        <v>CM-CIC Securities</v>
      </c>
      <c r="D27" s="141" t="s">
        <v>55</v>
      </c>
      <c r="E27" s="142"/>
      <c r="F27" s="143">
        <f>IF($L$3=0%,'[5]Opérations'!$C$58,'[5]Opérations'!$C$58*$L$3)</f>
        <v>12</v>
      </c>
      <c r="G27" s="144">
        <f>'[5]Opérations'!$C$59</f>
        <v>127.70833</v>
      </c>
      <c r="H27" s="144">
        <f>'[5]Opérations'!$C$61</f>
        <v>128.5</v>
      </c>
      <c r="I27" s="144">
        <f>'[5]Opérations'!$C$62</f>
        <v>127</v>
      </c>
      <c r="J27" s="144">
        <f>IF($L$3=0%,'[5]Opérations'!$C$60,'[5]Opérations'!$C$60*$L$3)</f>
        <v>1532.5</v>
      </c>
      <c r="K27" s="145"/>
      <c r="L27" s="103"/>
    </row>
    <row r="28" spans="1:12" s="129" customFormat="1" ht="14.25">
      <c r="A28" s="96"/>
      <c r="B28" s="140">
        <f>'[5]Opérations'!$A$58</f>
        <v>39675</v>
      </c>
      <c r="C28" s="194" t="str">
        <f>'[5]Opérations'!$D$1</f>
        <v>CM-CIC Securities</v>
      </c>
      <c r="D28" s="141" t="s">
        <v>56</v>
      </c>
      <c r="E28" s="142"/>
      <c r="F28" s="143">
        <f>IF($L$3=0%,'[5]Opérations'!$D$58,'[5]Opérations'!$D$58*$L$3)</f>
        <v>1</v>
      </c>
      <c r="G28" s="144">
        <f>'[5]Opérations'!$D$59</f>
        <v>128</v>
      </c>
      <c r="H28" s="144">
        <f>'[5]Opérations'!$D$61</f>
        <v>128</v>
      </c>
      <c r="I28" s="144">
        <f>'[5]Opérations'!$D$62</f>
        <v>128</v>
      </c>
      <c r="J28" s="144">
        <f>IF($L$3=0%,'[5]Opérations'!$D$60,'[5]Opérations'!$D$60*$L$3)</f>
        <v>128</v>
      </c>
      <c r="K28" s="145"/>
      <c r="L28" s="103"/>
    </row>
    <row r="29" spans="1:12" s="129" customFormat="1" ht="14.25">
      <c r="A29" s="96"/>
      <c r="B29" s="140">
        <f>'[5]Opérations'!$A$63</f>
        <v>39678</v>
      </c>
      <c r="C29" s="194" t="str">
        <f>'[5]Opérations'!$D$1</f>
        <v>CM-CIC Securities</v>
      </c>
      <c r="D29" s="141" t="s">
        <v>55</v>
      </c>
      <c r="E29" s="142"/>
      <c r="F29" s="143">
        <f>IF($L$3=0%,'[5]Opérations'!$C$63,'[5]Opérations'!$C$63*$L$3)</f>
        <v>1</v>
      </c>
      <c r="G29" s="144">
        <f>'[5]Opérations'!$C$64</f>
        <v>128.5</v>
      </c>
      <c r="H29" s="144">
        <f>'[5]Opérations'!$C$66</f>
        <v>128.5</v>
      </c>
      <c r="I29" s="144">
        <f>'[5]Opérations'!$C$67</f>
        <v>128.5</v>
      </c>
      <c r="J29" s="144">
        <f>IF($L$3=0%,'[5]Opérations'!$C$65,'[5]Opérations'!$C$65*$L$3)</f>
        <v>128.5</v>
      </c>
      <c r="K29" s="145"/>
      <c r="L29" s="103"/>
    </row>
    <row r="30" spans="1:12" s="129" customFormat="1" ht="14.25">
      <c r="A30" s="96"/>
      <c r="B30" s="140">
        <f>'[5]Opérations'!$A$63</f>
        <v>39678</v>
      </c>
      <c r="C30" s="194" t="str">
        <f>'[5]Opérations'!$D$1</f>
        <v>CM-CIC Securities</v>
      </c>
      <c r="D30" s="141" t="s">
        <v>56</v>
      </c>
      <c r="E30" s="142"/>
      <c r="F30" s="143">
        <f>IF($L$3=0%,'[5]Opérations'!$D$63,'[5]Opérations'!$D$63*$L$3)</f>
        <v>1</v>
      </c>
      <c r="G30" s="144">
        <f>'[5]Opérations'!$D$64</f>
        <v>128.5</v>
      </c>
      <c r="H30" s="144">
        <f>'[5]Opérations'!$D$66</f>
        <v>128.5</v>
      </c>
      <c r="I30" s="144">
        <f>'[5]Opérations'!$D$67</f>
        <v>128.5</v>
      </c>
      <c r="J30" s="144">
        <f>IF($L$3=0%,'[5]Opérations'!$D$65,'[5]Opérations'!$D$65*$L$3)</f>
        <v>128.5</v>
      </c>
      <c r="K30" s="145"/>
      <c r="L30" s="103"/>
    </row>
    <row r="31" spans="1:12" s="129" customFormat="1" ht="14.25">
      <c r="A31" s="96"/>
      <c r="B31" s="140">
        <f>'[5]Opérations'!$A$68</f>
        <v>39679</v>
      </c>
      <c r="C31" s="194" t="str">
        <f>'[5]Opérations'!$D$1</f>
        <v>CM-CIC Securities</v>
      </c>
      <c r="D31" s="141" t="s">
        <v>55</v>
      </c>
      <c r="E31" s="142"/>
      <c r="F31" s="143">
        <f>IF($L$3=0%,'[5]Opérations'!$C$68,'[5]Opérations'!$C$68*$L$3)</f>
        <v>42</v>
      </c>
      <c r="G31" s="144">
        <f>'[5]Opérations'!$C$69</f>
        <v>126.99881</v>
      </c>
      <c r="H31" s="144">
        <f>'[5]Opérations'!$C$71</f>
        <v>127.01</v>
      </c>
      <c r="I31" s="144">
        <f>'[5]Opérations'!$C$72</f>
        <v>126.94</v>
      </c>
      <c r="J31" s="144">
        <f>IF($L$3=0%,'[5]Opérations'!$C$70,'[5]Opérations'!$C$70*$L$3)</f>
        <v>5333.95</v>
      </c>
      <c r="K31" s="145"/>
      <c r="L31" s="103"/>
    </row>
    <row r="32" spans="1:12" s="129" customFormat="1" ht="14.25">
      <c r="A32" s="96"/>
      <c r="B32" s="140">
        <f>'[5]Opérations'!$A$68</f>
        <v>39679</v>
      </c>
      <c r="C32" s="194" t="str">
        <f>'[5]Opérations'!$D$1</f>
        <v>CM-CIC Securities</v>
      </c>
      <c r="D32" s="141" t="s">
        <v>56</v>
      </c>
      <c r="E32" s="142"/>
      <c r="F32" s="143">
        <f>IF($L$3=0%,'[5]Opérations'!$D$68,'[5]Opérations'!$D$68*$L$3)</f>
        <v>10</v>
      </c>
      <c r="G32" s="144">
        <f>'[5]Opérations'!$D$69</f>
        <v>128.801</v>
      </c>
      <c r="H32" s="144">
        <f>'[5]Opérations'!$D$71</f>
        <v>129</v>
      </c>
      <c r="I32" s="144">
        <f>'[5]Opérations'!$D$72</f>
        <v>127.01</v>
      </c>
      <c r="J32" s="144">
        <f>IF($L$3=0%,'[5]Opérations'!$D$70,'[5]Opérations'!$D$70*$L$3)</f>
        <v>1288.01</v>
      </c>
      <c r="K32" s="145"/>
      <c r="L32" s="103"/>
    </row>
    <row r="33" spans="1:12" s="129" customFormat="1" ht="14.25">
      <c r="A33" s="96"/>
      <c r="B33" s="140">
        <f>'[5]Opérations'!$A$73</f>
        <v>39680</v>
      </c>
      <c r="C33" s="194" t="str">
        <f>'[5]Opérations'!$D$1</f>
        <v>CM-CIC Securities</v>
      </c>
      <c r="D33" s="141" t="s">
        <v>55</v>
      </c>
      <c r="E33" s="142"/>
      <c r="F33" s="143">
        <f>IF($L$3=0%,'[5]Opérations'!$C$73,'[5]Opérations'!$C$73*$L$3)</f>
        <v>11</v>
      </c>
      <c r="G33" s="144">
        <f>'[5]Opérations'!$C$74</f>
        <v>127.00091</v>
      </c>
      <c r="H33" s="144">
        <f>'[5]Opérations'!$C$76</f>
        <v>127.01</v>
      </c>
      <c r="I33" s="144">
        <f>'[5]Opérations'!$C$77</f>
        <v>127</v>
      </c>
      <c r="J33" s="144">
        <f>IF($L$3=0%,'[5]Opérations'!$C$75,'[5]Opérations'!$C$75*$L$3)</f>
        <v>1397.01</v>
      </c>
      <c r="K33" s="145"/>
      <c r="L33" s="103"/>
    </row>
    <row r="34" spans="1:12" s="129" customFormat="1" ht="14.25">
      <c r="A34" s="96"/>
      <c r="B34" s="140">
        <f>'[5]Opérations'!$A$73</f>
        <v>39680</v>
      </c>
      <c r="C34" s="194" t="str">
        <f>'[5]Opérations'!$D$1</f>
        <v>CM-CIC Securities</v>
      </c>
      <c r="D34" s="141" t="s">
        <v>56</v>
      </c>
      <c r="E34" s="142"/>
      <c r="F34" s="143">
        <f>IF($L$3=0%,'[5]Opérations'!$D$73,'[5]Opérations'!$D$73*$L$3)</f>
        <v>1</v>
      </c>
      <c r="G34" s="144">
        <f>'[5]Opérations'!$D$74</f>
        <v>127.01</v>
      </c>
      <c r="H34" s="144">
        <f>'[5]Opérations'!$D$76</f>
        <v>127.01</v>
      </c>
      <c r="I34" s="144">
        <f>'[5]Opérations'!$D$77</f>
        <v>127.01</v>
      </c>
      <c r="J34" s="144">
        <f>IF($L$3=0%,'[5]Opérations'!$D$75,'[5]Opérations'!$D$75*$L$3)</f>
        <v>127.01</v>
      </c>
      <c r="K34" s="145"/>
      <c r="L34" s="103"/>
    </row>
    <row r="35" spans="1:12" s="129" customFormat="1" ht="14.25">
      <c r="A35" s="96"/>
      <c r="B35" s="140">
        <f>'[5]Opérations'!$A$78</f>
        <v>39681</v>
      </c>
      <c r="C35" s="194" t="str">
        <f>'[5]Opérations'!$D$1</f>
        <v>CM-CIC Securities</v>
      </c>
      <c r="D35" s="141" t="s">
        <v>55</v>
      </c>
      <c r="E35" s="142"/>
      <c r="F35" s="143">
        <f>IF($L$3=0%,'[5]Opérations'!$C$78,'[5]Opérations'!$C$78*$L$3)</f>
        <v>50</v>
      </c>
      <c r="G35" s="144">
        <f>'[5]Opérations'!$C$79</f>
        <v>126.056</v>
      </c>
      <c r="H35" s="144">
        <f>'[5]Opérations'!$C$81</f>
        <v>127</v>
      </c>
      <c r="I35" s="144">
        <f>'[5]Opérations'!$C$82</f>
        <v>126</v>
      </c>
      <c r="J35" s="144">
        <f>IF($L$3=0%,'[5]Opérations'!$C$80,'[5]Opérations'!$C$80*$L$3)</f>
        <v>6302.8</v>
      </c>
      <c r="K35" s="145"/>
      <c r="L35" s="103"/>
    </row>
    <row r="36" spans="1:12" s="129" customFormat="1" ht="14.25">
      <c r="A36" s="96"/>
      <c r="B36" s="140">
        <f>'[5]Opérations'!$A$78</f>
        <v>39681</v>
      </c>
      <c r="C36" s="194" t="str">
        <f>'[5]Opérations'!$D$1</f>
        <v>CM-CIC Securities</v>
      </c>
      <c r="D36" s="141" t="s">
        <v>56</v>
      </c>
      <c r="E36" s="142"/>
      <c r="F36" s="143">
        <f>IF($L$3=0%,'[5]Opérations'!$D$78,'[5]Opérations'!$D$78*$L$3)</f>
        <v>1</v>
      </c>
      <c r="G36" s="144">
        <f>'[5]Opérations'!$D$79</f>
        <v>127</v>
      </c>
      <c r="H36" s="144">
        <f>'[5]Opérations'!$D$81</f>
        <v>127</v>
      </c>
      <c r="I36" s="144">
        <f>'[5]Opérations'!$D$82</f>
        <v>127</v>
      </c>
      <c r="J36" s="144">
        <f>IF($L$3=0%,'[5]Opérations'!$D$80,'[5]Opérations'!$D$80*$L$3)</f>
        <v>127</v>
      </c>
      <c r="K36" s="145"/>
      <c r="L36" s="103"/>
    </row>
    <row r="37" spans="1:12" s="129" customFormat="1" ht="14.25">
      <c r="A37" s="96"/>
      <c r="B37" s="140">
        <f>'[5]Opérations'!$A$83</f>
        <v>39682</v>
      </c>
      <c r="C37" s="194" t="str">
        <f>'[5]Opérations'!$D$1</f>
        <v>CM-CIC Securities</v>
      </c>
      <c r="D37" s="141" t="s">
        <v>55</v>
      </c>
      <c r="E37" s="142"/>
      <c r="F37" s="143">
        <f>IF($L$3=0%,'[5]Opérations'!$C$83,'[5]Opérations'!$C$83*$L$3)</f>
        <v>70</v>
      </c>
      <c r="G37" s="144">
        <f>'[5]Opérations'!$C$84</f>
        <v>125.39429</v>
      </c>
      <c r="H37" s="144">
        <f>'[5]Opérations'!$C$86</f>
        <v>126</v>
      </c>
      <c r="I37" s="144">
        <f>'[5]Opérations'!$C$87</f>
        <v>125.1</v>
      </c>
      <c r="J37" s="144">
        <f>IF($L$3=0%,'[5]Opérations'!$C$85,'[5]Opérations'!$C$85*$L$3)</f>
        <v>8777.6</v>
      </c>
      <c r="K37" s="145"/>
      <c r="L37" s="103"/>
    </row>
    <row r="38" spans="1:12" s="129" customFormat="1" ht="14.25">
      <c r="A38" s="96"/>
      <c r="B38" s="140">
        <f>'[5]Opérations'!$A$83</f>
        <v>39682</v>
      </c>
      <c r="C38" s="194" t="str">
        <f>'[5]Opérations'!$D$1</f>
        <v>CM-CIC Securities</v>
      </c>
      <c r="D38" s="141" t="s">
        <v>56</v>
      </c>
      <c r="E38" s="142"/>
      <c r="F38" s="143">
        <f>IF($L$3=0%,'[5]Opérations'!$D$83,'[5]Opérations'!$D$83*$L$3)</f>
        <v>1</v>
      </c>
      <c r="G38" s="144">
        <f>'[5]Opérations'!$D$84</f>
        <v>126</v>
      </c>
      <c r="H38" s="144">
        <f>'[5]Opérations'!$D$86</f>
        <v>126</v>
      </c>
      <c r="I38" s="144">
        <f>'[5]Opérations'!$D$87</f>
        <v>126</v>
      </c>
      <c r="J38" s="144">
        <f>IF($L$3=0%,'[5]Opérations'!$D$85,'[5]Opérations'!$D$85*$L$3)</f>
        <v>126</v>
      </c>
      <c r="K38" s="145"/>
      <c r="L38" s="103"/>
    </row>
    <row r="39" spans="1:12" s="129" customFormat="1" ht="14.25">
      <c r="A39" s="96"/>
      <c r="B39" s="140">
        <f>'[5]Opérations'!$A$88</f>
        <v>39685</v>
      </c>
      <c r="C39" s="194" t="str">
        <f>'[5]Opérations'!$D$1</f>
        <v>CM-CIC Securities</v>
      </c>
      <c r="D39" s="141" t="s">
        <v>55</v>
      </c>
      <c r="E39" s="142"/>
      <c r="F39" s="143">
        <f>IF($L$3=0%,'[5]Opérations'!$C$88,'[5]Opérations'!$C$88*$L$3)</f>
        <v>187</v>
      </c>
      <c r="G39" s="144">
        <f>'[5]Opérations'!$C$89</f>
        <v>124.89572</v>
      </c>
      <c r="H39" s="144">
        <f>'[5]Opérations'!$C$91</f>
        <v>126.5</v>
      </c>
      <c r="I39" s="144">
        <f>'[5]Opérations'!$C$92</f>
        <v>124</v>
      </c>
      <c r="J39" s="144">
        <f>IF($L$3=0%,'[5]Opérations'!$C$90,'[5]Opérations'!$C$90*$L$3)</f>
        <v>23355.5</v>
      </c>
      <c r="K39" s="145"/>
      <c r="L39" s="103"/>
    </row>
    <row r="40" spans="1:12" s="129" customFormat="1" ht="14.25">
      <c r="A40" s="96"/>
      <c r="B40" s="140">
        <f>'[5]Opérations'!$A$88</f>
        <v>39685</v>
      </c>
      <c r="C40" s="194" t="str">
        <f>'[5]Opérations'!$D$1</f>
        <v>CM-CIC Securities</v>
      </c>
      <c r="D40" s="141" t="s">
        <v>56</v>
      </c>
      <c r="E40" s="142"/>
      <c r="F40" s="143">
        <f>IF($L$3=0%,'[5]Opérations'!$D$88,'[5]Opérations'!$D$88*$L$3)</f>
        <v>6</v>
      </c>
      <c r="G40" s="144">
        <f>'[5]Opérations'!$D$89</f>
        <v>126.5</v>
      </c>
      <c r="H40" s="144">
        <f>'[5]Opérations'!$D$91</f>
        <v>126.5</v>
      </c>
      <c r="I40" s="144">
        <f>'[5]Opérations'!$D$92</f>
        <v>126.5</v>
      </c>
      <c r="J40" s="144">
        <f>IF($L$3=0%,'[5]Opérations'!$D$90,'[5]Opérations'!$D$90*$L$3)</f>
        <v>759</v>
      </c>
      <c r="K40" s="145"/>
      <c r="L40" s="103"/>
    </row>
    <row r="41" spans="1:12" s="129" customFormat="1" ht="14.25">
      <c r="A41" s="96"/>
      <c r="B41" s="140">
        <f>'[5]Opérations'!$A$93</f>
        <v>39686</v>
      </c>
      <c r="C41" s="194" t="str">
        <f>'[5]Opérations'!$D$1</f>
        <v>CM-CIC Securities</v>
      </c>
      <c r="D41" s="141" t="s">
        <v>55</v>
      </c>
      <c r="E41" s="142"/>
      <c r="F41" s="143">
        <f>IF($L$3=0%,'[5]Opérations'!$C$93,'[5]Opérations'!$C$93*$L$3)</f>
        <v>1</v>
      </c>
      <c r="G41" s="144">
        <f>'[5]Opérations'!$C$94</f>
        <v>124.85</v>
      </c>
      <c r="H41" s="144">
        <f>'[5]Opérations'!$C$96</f>
        <v>124.85</v>
      </c>
      <c r="I41" s="144">
        <f>'[5]Opérations'!$C$97</f>
        <v>124.85</v>
      </c>
      <c r="J41" s="144">
        <f>IF($L$3=0%,'[5]Opérations'!$C$95,'[5]Opérations'!$C$95*$L$3)</f>
        <v>124.85</v>
      </c>
      <c r="K41" s="145"/>
      <c r="L41" s="103"/>
    </row>
    <row r="42" spans="1:12" s="129" customFormat="1" ht="14.25">
      <c r="A42" s="96"/>
      <c r="B42" s="140">
        <f>'[5]Opérations'!$A$93</f>
        <v>39686</v>
      </c>
      <c r="C42" s="194" t="str">
        <f>'[5]Opérations'!$D$1</f>
        <v>CM-CIC Securities</v>
      </c>
      <c r="D42" s="141" t="s">
        <v>56</v>
      </c>
      <c r="E42" s="142"/>
      <c r="F42" s="143">
        <f>IF($L$3=0%,'[5]Opérations'!$D$93,'[5]Opérations'!$D$93*$L$3)</f>
        <v>1</v>
      </c>
      <c r="G42" s="144">
        <f>'[5]Opérations'!$D$94</f>
        <v>124.85</v>
      </c>
      <c r="H42" s="144">
        <f>'[5]Opérations'!$D$96</f>
        <v>124.85</v>
      </c>
      <c r="I42" s="144">
        <f>'[5]Opérations'!$D$97</f>
        <v>124.85</v>
      </c>
      <c r="J42" s="144">
        <f>IF($L$3=0%,'[5]Opérations'!$D$95,'[5]Opérations'!$D$95*$L$3)</f>
        <v>124.85</v>
      </c>
      <c r="K42" s="145"/>
      <c r="L42" s="103"/>
    </row>
    <row r="43" spans="1:12" s="129" customFormat="1" ht="14.25">
      <c r="A43" s="96"/>
      <c r="B43" s="140">
        <f>'[5]Opérations'!$A$98</f>
        <v>39687</v>
      </c>
      <c r="C43" s="194" t="str">
        <f>'[5]Opérations'!$D$1</f>
        <v>CM-CIC Securities</v>
      </c>
      <c r="D43" s="141" t="s">
        <v>55</v>
      </c>
      <c r="E43" s="142"/>
      <c r="F43" s="143">
        <f>IF($L$3=0%,'[5]Opérations'!$C$98,'[5]Opérations'!$C$98*$L$3)</f>
        <v>9</v>
      </c>
      <c r="G43" s="144">
        <f>'[5]Opérations'!$C$99</f>
        <v>124.30778</v>
      </c>
      <c r="H43" s="144">
        <f>'[5]Opérations'!$C$101</f>
        <v>125.4</v>
      </c>
      <c r="I43" s="144">
        <f>'[5]Opérations'!$C$102</f>
        <v>124</v>
      </c>
      <c r="J43" s="144">
        <f>IF($L$3=0%,'[5]Opérations'!$C$100,'[5]Opérations'!$C$100*$L$3)</f>
        <v>1118.77</v>
      </c>
      <c r="K43" s="145"/>
      <c r="L43" s="103"/>
    </row>
    <row r="44" spans="1:12" s="129" customFormat="1" ht="14.25">
      <c r="A44" s="96"/>
      <c r="B44" s="140">
        <f>'[5]Opérations'!$A$98</f>
        <v>39687</v>
      </c>
      <c r="C44" s="194" t="str">
        <f>'[5]Opérations'!$D$1</f>
        <v>CM-CIC Securities</v>
      </c>
      <c r="D44" s="141" t="s">
        <v>56</v>
      </c>
      <c r="E44" s="142"/>
      <c r="F44" s="143">
        <f>IF($L$3=0%,'[5]Opérations'!$D$98,'[5]Opérations'!$D$98*$L$3)</f>
        <v>1</v>
      </c>
      <c r="G44" s="144">
        <f>'[5]Opérations'!$D$99</f>
        <v>125.4</v>
      </c>
      <c r="H44" s="144">
        <f>'[5]Opérations'!$D$101</f>
        <v>125.4</v>
      </c>
      <c r="I44" s="144">
        <f>'[5]Opérations'!$D$102</f>
        <v>125.4</v>
      </c>
      <c r="J44" s="144">
        <f>IF($L$3=0%,'[5]Opérations'!$D$100,'[5]Opérations'!$D$100*$L$3)</f>
        <v>125.4</v>
      </c>
      <c r="K44" s="145"/>
      <c r="L44" s="103"/>
    </row>
    <row r="45" spans="1:12" s="129" customFormat="1" ht="14.25">
      <c r="A45" s="96"/>
      <c r="B45" s="140">
        <f>'[5]Opérations'!$A$103</f>
        <v>39688</v>
      </c>
      <c r="C45" s="194" t="str">
        <f>'[5]Opérations'!$D$1</f>
        <v>CM-CIC Securities</v>
      </c>
      <c r="D45" s="141" t="s">
        <v>55</v>
      </c>
      <c r="E45" s="142"/>
      <c r="F45" s="198">
        <f>IF($L$3=0%,'[5]Opérations'!$C$103,'[5]Opérations'!$C$103*$L$3)</f>
        <v>13</v>
      </c>
      <c r="G45" s="144">
        <f>'[5]Opérations'!$C$104</f>
        <v>124.10538</v>
      </c>
      <c r="H45" s="144">
        <f>'[5]Opérations'!$C$106</f>
        <v>125.37</v>
      </c>
      <c r="I45" s="144">
        <f>'[5]Opérations'!$C$107</f>
        <v>124</v>
      </c>
      <c r="J45" s="144">
        <f>IF($L$3=0%,'[5]Opérations'!$C$105,'[5]Opérations'!$C$105*$L$3)</f>
        <v>1613.37</v>
      </c>
      <c r="K45" s="145"/>
      <c r="L45" s="103"/>
    </row>
    <row r="46" spans="1:12" s="129" customFormat="1" ht="14.25">
      <c r="A46" s="96"/>
      <c r="B46" s="140">
        <f>'[5]Opérations'!$A$103</f>
        <v>39688</v>
      </c>
      <c r="C46" s="194" t="str">
        <f>'[5]Opérations'!$D$1</f>
        <v>CM-CIC Securities</v>
      </c>
      <c r="D46" s="141" t="s">
        <v>56</v>
      </c>
      <c r="E46" s="142"/>
      <c r="F46" s="198">
        <f>IF($L$3=0%,'[5]Opérations'!$D$103,'[5]Opérations'!$D$103*$L$3)</f>
        <v>146</v>
      </c>
      <c r="G46" s="144">
        <f>'[5]Opérations'!$D$104</f>
        <v>125.25938</v>
      </c>
      <c r="H46" s="144">
        <f>'[5]Opérations'!$D$106</f>
        <v>125.37</v>
      </c>
      <c r="I46" s="144">
        <f>'[5]Opérations'!$D$107</f>
        <v>125</v>
      </c>
      <c r="J46" s="144">
        <f>IF($L$3=0%,'[5]Opérations'!$D$105,'[5]Opérations'!$D$105*$L$3)</f>
        <v>18287.87</v>
      </c>
      <c r="K46" s="145"/>
      <c r="L46" s="103"/>
    </row>
    <row r="47" spans="1:12" s="129" customFormat="1" ht="14.25">
      <c r="A47" s="96"/>
      <c r="B47" s="140">
        <f>'[5]Opérations'!$A$108</f>
        <v>39689</v>
      </c>
      <c r="C47" s="194" t="str">
        <f>'[5]Opérations'!$D$1</f>
        <v>CM-CIC Securities</v>
      </c>
      <c r="D47" s="141" t="s">
        <v>55</v>
      </c>
      <c r="E47" s="142"/>
      <c r="F47" s="143">
        <f>IF($L$3=0%,'[5]Opérations'!$C$108,'[5]Opérations'!$C$108*$L$3)</f>
        <v>106</v>
      </c>
      <c r="G47" s="144">
        <f>'[5]Opérations'!$C$109</f>
        <v>123.82245</v>
      </c>
      <c r="H47" s="144">
        <f>'[5]Opérations'!$C$111</f>
        <v>125.3</v>
      </c>
      <c r="I47" s="144">
        <f>'[5]Opérations'!$C$112</f>
        <v>122.5</v>
      </c>
      <c r="J47" s="144">
        <f>IF($L$3=0%,'[5]Opérations'!$C$110,'[5]Opérations'!$C$110*$L$3)</f>
        <v>13125.18</v>
      </c>
      <c r="K47" s="145"/>
      <c r="L47" s="103"/>
    </row>
    <row r="48" spans="1:12" s="129" customFormat="1" ht="14.25">
      <c r="A48" s="96"/>
      <c r="B48" s="140">
        <f>'[5]Opérations'!$A$108</f>
        <v>39689</v>
      </c>
      <c r="C48" s="194" t="str">
        <f>'[5]Opérations'!$D$1</f>
        <v>CM-CIC Securities</v>
      </c>
      <c r="D48" s="141" t="s">
        <v>56</v>
      </c>
      <c r="E48" s="142"/>
      <c r="F48" s="143">
        <f>IF($L$3=0%,'[5]Opérations'!$D$108,'[5]Opérations'!$D$108*$L$3)</f>
        <v>1</v>
      </c>
      <c r="G48" s="144">
        <f>'[5]Opérations'!$D$109</f>
        <v>125.3</v>
      </c>
      <c r="H48" s="144">
        <f>'[5]Opérations'!$D$111</f>
        <v>125.3</v>
      </c>
      <c r="I48" s="144">
        <f>'[5]Opérations'!$D$112</f>
        <v>125.3</v>
      </c>
      <c r="J48" s="144">
        <f>IF($L$3=0%,'[5]Opérations'!$D$110,'[5]Opérations'!$D$110*$L$3)</f>
        <v>125.3</v>
      </c>
      <c r="K48" s="145"/>
      <c r="L48" s="103"/>
    </row>
    <row r="49" spans="1:12" s="129" customFormat="1" ht="14.25">
      <c r="A49" s="96"/>
      <c r="B49" s="140" t="str">
        <f>'[5]Opérations'!$A$113</f>
        <v>Total 1 Somme Quantité</v>
      </c>
      <c r="C49" s="194" t="str">
        <f>'[5]Opérations'!$D$1</f>
        <v>CM-CIC Securities</v>
      </c>
      <c r="D49" s="141" t="s">
        <v>55</v>
      </c>
      <c r="E49" s="142"/>
      <c r="F49" s="143">
        <f>IF($L$3=0%,'[5]Opérations'!$C$113,'[5]Opérations'!$C$113*$L$3)</f>
        <v>759</v>
      </c>
      <c r="G49" s="144">
        <f>'[5]Opérations'!$C$114</f>
        <v>128.0665238095238</v>
      </c>
      <c r="H49" s="144">
        <f>'[5]Opérations'!$C$116</f>
        <v>134.98</v>
      </c>
      <c r="I49" s="144">
        <f>'[5]Opérations'!$C$117</f>
        <v>122.5</v>
      </c>
      <c r="J49" s="144">
        <f>IF($L$3=0%,'[5]Opérations'!$C$115,'[5]Opérations'!$C$115*$L$3)</f>
        <v>96201.07</v>
      </c>
      <c r="K49" s="145"/>
      <c r="L49" s="103"/>
    </row>
    <row r="50" spans="1:12" s="129" customFormat="1" ht="14.25">
      <c r="A50" s="96"/>
      <c r="B50" s="140" t="str">
        <f>'[5]Opérations'!$A$113</f>
        <v>Total 1 Somme Quantité</v>
      </c>
      <c r="C50" s="194" t="str">
        <f>'[5]Opérations'!$D$1</f>
        <v>CM-CIC Securities</v>
      </c>
      <c r="D50" s="141" t="s">
        <v>56</v>
      </c>
      <c r="E50" s="142"/>
      <c r="F50" s="143">
        <f>IF($L$3=0%,'[5]Opérations'!$D$113,'[5]Opérations'!$D$113*$L$3)</f>
        <v>424</v>
      </c>
      <c r="G50" s="144">
        <f>'[5]Opérations'!$D$114</f>
        <v>128.90102000000002</v>
      </c>
      <c r="H50" s="144">
        <f>'[5]Opérations'!$D$116</f>
        <v>137.92</v>
      </c>
      <c r="I50" s="144">
        <f>'[5]Opérations'!$D$117</f>
        <v>124.85</v>
      </c>
      <c r="J50" s="144">
        <f>IF($L$3=0%,'[5]Opérations'!$D$115,'[5]Opérations'!$D$115*$L$3)</f>
        <v>54637.24</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759</v>
      </c>
      <c r="G62" s="161"/>
      <c r="H62" s="161"/>
      <c r="I62" s="161"/>
      <c r="J62" s="161"/>
      <c r="K62" s="161"/>
    </row>
    <row r="63" spans="2:11" ht="14.25">
      <c r="B63" s="161"/>
      <c r="C63" s="161"/>
      <c r="D63" s="161"/>
      <c r="E63" s="161"/>
      <c r="F63" s="161">
        <f>IF($L$3=0%,VLOOKUP("Total 1 Somme Quantité,",'[5]Opérations'!$A$8:$D$140,4),VLOOKUP("Total 1 Somme Quantité,",'[5]Opérations'!$A$8:$D$140,4)*$L$3)</f>
        <v>424</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6" t="s">
        <v>109</v>
      </c>
      <c r="C1" s="236"/>
      <c r="D1" s="236"/>
      <c r="E1" s="236"/>
      <c r="F1" s="236"/>
      <c r="G1" s="236"/>
      <c r="H1" s="236"/>
      <c r="I1" s="236"/>
      <c r="J1" s="176"/>
      <c r="K1" s="240" t="s">
        <v>110</v>
      </c>
      <c r="L1" s="241"/>
      <c r="M1" s="241"/>
      <c r="N1" s="241"/>
      <c r="O1" s="241"/>
      <c r="P1" s="241"/>
      <c r="Q1" s="241"/>
      <c r="R1" s="241"/>
      <c r="S1" s="242"/>
      <c r="U1" s="240" t="s">
        <v>111</v>
      </c>
      <c r="V1" s="240"/>
      <c r="W1" s="240"/>
      <c r="X1" s="240"/>
      <c r="Y1" s="240"/>
      <c r="Z1" s="240"/>
      <c r="AA1" s="240"/>
      <c r="AB1" s="240"/>
      <c r="AC1" s="242"/>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33" t="s">
        <v>105</v>
      </c>
      <c r="L3" s="233" t="s">
        <v>98</v>
      </c>
      <c r="M3" s="233" t="s">
        <v>112</v>
      </c>
      <c r="N3" s="233" t="s">
        <v>116</v>
      </c>
      <c r="O3" s="233" t="s">
        <v>61</v>
      </c>
      <c r="P3" s="233" t="s">
        <v>62</v>
      </c>
      <c r="Q3" s="243" t="s">
        <v>63</v>
      </c>
      <c r="R3" s="233" t="s">
        <v>117</v>
      </c>
      <c r="S3" s="233" t="s">
        <v>102</v>
      </c>
      <c r="U3" s="233" t="s">
        <v>105</v>
      </c>
      <c r="V3" s="233" t="s">
        <v>98</v>
      </c>
      <c r="W3" s="233" t="s">
        <v>112</v>
      </c>
      <c r="X3" s="233" t="s">
        <v>116</v>
      </c>
      <c r="Y3" s="233" t="s">
        <v>61</v>
      </c>
      <c r="Z3" s="233" t="s">
        <v>62</v>
      </c>
      <c r="AA3" s="243" t="s">
        <v>63</v>
      </c>
      <c r="AB3" s="233" t="s">
        <v>117</v>
      </c>
      <c r="AC3" s="243" t="s">
        <v>102</v>
      </c>
    </row>
    <row r="4" spans="2:29" s="183" customFormat="1" ht="29.25" customHeight="1" thickBot="1">
      <c r="B4" s="237" t="s">
        <v>118</v>
      </c>
      <c r="C4" s="238"/>
      <c r="D4" s="238"/>
      <c r="E4" s="238"/>
      <c r="F4" s="238"/>
      <c r="G4" s="238"/>
      <c r="H4" s="238"/>
      <c r="I4" s="239"/>
      <c r="K4" s="234"/>
      <c r="L4" s="234"/>
      <c r="M4" s="234"/>
      <c r="N4" s="234"/>
      <c r="O4" s="234"/>
      <c r="P4" s="234"/>
      <c r="Q4" s="234"/>
      <c r="R4" s="234"/>
      <c r="S4" s="234"/>
      <c r="U4" s="235"/>
      <c r="V4" s="235"/>
      <c r="W4" s="235"/>
      <c r="X4" s="235"/>
      <c r="Y4" s="235"/>
      <c r="Z4" s="235"/>
      <c r="AA4" s="235"/>
      <c r="AB4" s="235"/>
      <c r="AC4" s="244"/>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1">
      <selection activeCell="L28" sqref="L8:L28"/>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5" t="s">
        <v>11</v>
      </c>
      <c r="B2" s="245"/>
      <c r="C2" s="248" t="s">
        <v>17</v>
      </c>
      <c r="D2" s="248"/>
      <c r="E2" s="248"/>
      <c r="F2" s="248"/>
      <c r="G2" s="248"/>
      <c r="H2" s="38"/>
    </row>
    <row r="3" spans="1:11" ht="21">
      <c r="A3" s="35" t="str">
        <f>'[5]Opérations'!$B$4</f>
        <v>CIC CAT.A         </v>
      </c>
      <c r="B3" s="35"/>
      <c r="I3" s="36" t="s">
        <v>29</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6" t="s">
        <v>28</v>
      </c>
      <c r="L6" s="247"/>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39661</v>
      </c>
      <c r="B8" s="39" t="str">
        <f>'[5]Opérations'!$D$1</f>
        <v>CM-CIC Securities</v>
      </c>
      <c r="C8" s="39">
        <f>IF($J$3=0%,'[5]Opérations'!$C$8,'[5]Opérations'!$C$8*$J$3)</f>
        <v>136</v>
      </c>
      <c r="D8" s="39">
        <f>IF($J$3=0%,'[5]Opérations'!$D$8,'[5]Opérations'!$D$8*$J$3)</f>
        <v>1</v>
      </c>
      <c r="E8" s="196">
        <f>'[5]Opérations'!$C$9</f>
        <v>129.0625</v>
      </c>
      <c r="F8" s="196">
        <f>'[5]Opérations'!$D$9</f>
        <v>130</v>
      </c>
      <c r="G8" s="39">
        <f>'[5]Opérations'!$C$11</f>
        <v>130</v>
      </c>
      <c r="H8" s="39">
        <f>'[5]Opérations'!$C$12</f>
        <v>128.5</v>
      </c>
      <c r="I8" s="39">
        <f>'[5]Opérations'!$D$11</f>
        <v>130</v>
      </c>
      <c r="J8" s="39">
        <f>'[5]Opérations'!$D$12</f>
        <v>130</v>
      </c>
      <c r="K8" s="202">
        <f>IF($J$3=0%,'[5]Opérations'!$C$10,'[5]Opérations'!$C$10*$J$3)</f>
        <v>17552.5</v>
      </c>
      <c r="L8" s="202">
        <f>IF($J$3=0%,'[5]Opérations'!$D$10,'[5]Opérations'!$D$10*$J$3)</f>
        <v>130</v>
      </c>
    </row>
    <row r="9" spans="1:12" s="34" customFormat="1" ht="15">
      <c r="A9" s="197">
        <f>'[5]Opérations'!$A$13</f>
        <v>39664</v>
      </c>
      <c r="B9" s="39" t="str">
        <f>'[5]Opérations'!$D$1</f>
        <v>CM-CIC Securities</v>
      </c>
      <c r="C9" s="39">
        <f>IF($J$3=0%,'[5]Opérations'!$C$13,'[5]Opérations'!$C$13*$J$3)</f>
        <v>6</v>
      </c>
      <c r="D9" s="39">
        <f>IF($J$3=0%,'[5]Opérations'!$D$13,'[5]Opérations'!$D$13*$J$3)</f>
        <v>21</v>
      </c>
      <c r="E9" s="196">
        <f>'[5]Opérations'!$C$14</f>
        <v>129.74167</v>
      </c>
      <c r="F9" s="196">
        <f>'[5]Opérations'!$D$14</f>
        <v>131.83333</v>
      </c>
      <c r="G9" s="39">
        <f>'[5]Opérations'!$C$16</f>
        <v>129.99</v>
      </c>
      <c r="H9" s="39">
        <f>'[5]Opérations'!$C$17</f>
        <v>128.5</v>
      </c>
      <c r="I9" s="39">
        <f>'[5]Opérations'!$D$16</f>
        <v>132</v>
      </c>
      <c r="J9" s="39">
        <f>'[5]Opérations'!$D$17</f>
        <v>128.5</v>
      </c>
      <c r="K9" s="202">
        <f>IF($J$3=0%,'[5]Opérations'!$C$15,'[5]Opérations'!$C$15*$J$3)</f>
        <v>778.45</v>
      </c>
      <c r="L9" s="202">
        <f>IF($J$3=0%,'[5]Opérations'!$D$15,'[5]Opérations'!$D$15*$J$3)</f>
        <v>2768.5</v>
      </c>
    </row>
    <row r="10" spans="1:256" s="40" customFormat="1" ht="15">
      <c r="A10" s="197">
        <f>'[5]Opérations'!$A$18</f>
        <v>39665</v>
      </c>
      <c r="B10" s="39" t="str">
        <f>'[5]Opérations'!$D$1</f>
        <v>CM-CIC Securities</v>
      </c>
      <c r="C10" s="39">
        <f>IF($J$3=0%,'[5]Opérations'!$C$18,'[5]Opérations'!$C$18*$J$3)</f>
        <v>5</v>
      </c>
      <c r="D10" s="39">
        <f>IF($J$3=0%,'[5]Opérations'!$D$18,'[5]Opérations'!$D$18*$J$3)</f>
        <v>1</v>
      </c>
      <c r="E10" s="196">
        <f>'[5]Opérations'!$C$19</f>
        <v>129.2</v>
      </c>
      <c r="F10" s="196">
        <f>'[5]Opérations'!$D$19</f>
        <v>126</v>
      </c>
      <c r="G10" s="39">
        <f>'[5]Opérations'!$C$21</f>
        <v>130</v>
      </c>
      <c r="H10" s="39">
        <f>'[5]Opérations'!$C$22</f>
        <v>126</v>
      </c>
      <c r="I10" s="39">
        <f>'[5]Opérations'!$D$21</f>
        <v>126</v>
      </c>
      <c r="J10" s="39">
        <f>'[5]Opérations'!$D$22</f>
        <v>126</v>
      </c>
      <c r="K10" s="202">
        <f>IF($J$3=0%,'[5]Opérations'!$C$20,'[5]Opérations'!$C$20*$J$3)</f>
        <v>646</v>
      </c>
      <c r="L10" s="202">
        <f>IF($J$3=0%,'[5]Opérations'!$D$20,'[5]Opérations'!$D$20*$J$3)</f>
        <v>126</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39666</v>
      </c>
      <c r="B11" s="39" t="str">
        <f>'[5]Opérations'!$D$1</f>
        <v>CM-CIC Securities</v>
      </c>
      <c r="C11" s="39">
        <f>IF($J$3=0%,'[5]Opérations'!$C$23,'[5]Opérations'!$C$23*$J$3)</f>
        <v>1</v>
      </c>
      <c r="D11" s="39">
        <f>IF($J$3=0%,'[5]Opérations'!$D$23,'[5]Opérations'!$D$23*$J$3)</f>
        <v>90</v>
      </c>
      <c r="E11" s="196">
        <f>'[5]Opérations'!$C$24</f>
        <v>129.99</v>
      </c>
      <c r="F11" s="196">
        <f>'[5]Opérations'!$D$24</f>
        <v>135.40889</v>
      </c>
      <c r="G11" s="39">
        <f>'[5]Opérations'!$C$26</f>
        <v>129.99</v>
      </c>
      <c r="H11" s="39">
        <f>'[5]Opérations'!$C$27</f>
        <v>129.99</v>
      </c>
      <c r="I11" s="39">
        <f>'[5]Opérations'!$D$26</f>
        <v>137.92</v>
      </c>
      <c r="J11" s="39">
        <f>'[5]Opérations'!$D$27</f>
        <v>131</v>
      </c>
      <c r="K11" s="202">
        <f>IF($J$3=0%,'[5]Opérations'!$C$25,'[5]Opérations'!$C$25*$J$3)</f>
        <v>129.99</v>
      </c>
      <c r="L11" s="202">
        <f>IF($J$3=0%,'[5]Opérations'!$D$25,'[5]Opérations'!$D$25*$J$3)</f>
        <v>12186.8</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39667</v>
      </c>
      <c r="B12" s="39" t="str">
        <f>'[5]Opérations'!$D$1</f>
        <v>CM-CIC Securities</v>
      </c>
      <c r="C12" s="39">
        <f>IF($J$3=0%,'[5]Opérations'!$C$28,'[5]Opérations'!$C$28*$J$3)</f>
        <v>1</v>
      </c>
      <c r="D12" s="39">
        <f>IF($J$3=0%,'[5]Opérations'!$D$28,'[5]Opérations'!$D$28*$J$3)</f>
        <v>1</v>
      </c>
      <c r="E12" s="196">
        <f>'[5]Opérations'!$C$29</f>
        <v>134.98</v>
      </c>
      <c r="F12" s="196">
        <f>'[5]Opérations'!$D$29</f>
        <v>134.98</v>
      </c>
      <c r="G12" s="39">
        <f>'[5]Opérations'!$C$31</f>
        <v>134.98</v>
      </c>
      <c r="H12" s="39">
        <f>'[5]Opérations'!$C$32</f>
        <v>134.98</v>
      </c>
      <c r="I12" s="39">
        <f>'[5]Opérations'!$D$31</f>
        <v>134.98</v>
      </c>
      <c r="J12" s="39">
        <f>'[5]Opérations'!$D$32</f>
        <v>134.98</v>
      </c>
      <c r="K12" s="202">
        <f>IF($J$3=0%,'[5]Opérations'!$C$30,'[5]Opérations'!$C$30*$J$3)</f>
        <v>134.98</v>
      </c>
      <c r="L12" s="202">
        <f>IF($J$3=0%,'[5]Opérations'!$D$30,'[5]Opérations'!$D$30*$J$3)</f>
        <v>134.98</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39668</v>
      </c>
      <c r="B13" s="200" t="str">
        <f>'[5]Opérations'!$D$1</f>
        <v>CM-CIC Securities</v>
      </c>
      <c r="C13" s="200">
        <f>IF($J$3=0%,'[5]Opérations'!$C$33,'[5]Opérations'!$C$33*$J$3)</f>
        <v>50</v>
      </c>
      <c r="D13" s="200">
        <f>IF($J$3=0%,'[5]Opérations'!$D$33,'[5]Opérations'!$D$33*$J$3)</f>
        <v>1</v>
      </c>
      <c r="E13" s="201">
        <f>'[5]Opérations'!$C$34</f>
        <v>132.016</v>
      </c>
      <c r="F13" s="201">
        <f>'[5]Opérations'!$D$34</f>
        <v>134</v>
      </c>
      <c r="G13" s="200">
        <f>'[5]Opérations'!$C$36</f>
        <v>134</v>
      </c>
      <c r="H13" s="200">
        <f>'[5]Opérations'!$C$37</f>
        <v>131.52</v>
      </c>
      <c r="I13" s="200">
        <f>'[5]Opérations'!$D$36</f>
        <v>134</v>
      </c>
      <c r="J13" s="200">
        <f>'[5]Opérations'!$D$37</f>
        <v>134</v>
      </c>
      <c r="K13" s="202">
        <f>IF($J$3=0%,'[5]Opérations'!$C$35,'[5]Opérations'!$C$35*$J$3)</f>
        <v>6600.8</v>
      </c>
      <c r="L13" s="202">
        <f>IF($J$3=0%,'[5]Opérations'!$D$35,'[5]Opérations'!$D$35*$J$3)</f>
        <v>134</v>
      </c>
    </row>
    <row r="14" spans="1:256" s="40" customFormat="1" ht="15">
      <c r="A14" s="197">
        <f>'[5]Opérations'!$A$38</f>
        <v>39671</v>
      </c>
      <c r="B14" s="39" t="str">
        <f>'[5]Opérations'!$D$1</f>
        <v>CM-CIC Securities</v>
      </c>
      <c r="C14" s="39">
        <f>IF($J$3=0%,'[5]Opérations'!$C$38,'[5]Opérations'!$C$38*$J$3)</f>
        <v>20</v>
      </c>
      <c r="D14" s="39">
        <f>IF($J$3=0%,'[5]Opérations'!$D$38,'[5]Opérations'!$D$38*$J$3)</f>
        <v>1</v>
      </c>
      <c r="E14" s="196">
        <f>'[5]Opérations'!$C$39</f>
        <v>129.5</v>
      </c>
      <c r="F14" s="196">
        <f>'[5]Opérations'!$D$39</f>
        <v>130</v>
      </c>
      <c r="G14" s="39">
        <f>'[5]Opérations'!$C$41</f>
        <v>130</v>
      </c>
      <c r="H14" s="39">
        <f>'[5]Opérations'!$C$42</f>
        <v>129</v>
      </c>
      <c r="I14" s="39">
        <f>'[5]Opérations'!$D$41</f>
        <v>130</v>
      </c>
      <c r="J14" s="39">
        <f>'[5]Opérations'!$D$42</f>
        <v>130</v>
      </c>
      <c r="K14" s="202">
        <f>IF($J$3=0%,'[5]Opérations'!$C$40,'[5]Opérations'!$C$40*$J$3)</f>
        <v>2590</v>
      </c>
      <c r="L14" s="202">
        <f>IF($J$3=0%,'[5]Opérations'!$D$40,'[5]Opérations'!$D$40*$J$3)</f>
        <v>130</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39672</v>
      </c>
      <c r="B15" s="39" t="str">
        <f>'[5]Opérations'!$D$1</f>
        <v>CM-CIC Securities</v>
      </c>
      <c r="C15" s="39">
        <f>IF($J$3=0%,'[5]Opérations'!$C$43,'[5]Opérations'!$C$43*$J$3)</f>
        <v>11</v>
      </c>
      <c r="D15" s="39">
        <f>IF($J$3=0%,'[5]Opérations'!$D$43,'[5]Opérations'!$D$43*$J$3)</f>
        <v>1</v>
      </c>
      <c r="E15" s="196">
        <f>'[5]Opérations'!$C$44</f>
        <v>132.02727</v>
      </c>
      <c r="F15" s="196">
        <f>'[5]Opérations'!$D$44</f>
        <v>132</v>
      </c>
      <c r="G15" s="39">
        <f>'[5]Opérations'!$C$46</f>
        <v>132.03</v>
      </c>
      <c r="H15" s="39">
        <f>'[5]Opérations'!$C$47</f>
        <v>132</v>
      </c>
      <c r="I15" s="39">
        <f>'[5]Opérations'!$D$46</f>
        <v>132</v>
      </c>
      <c r="J15" s="39">
        <f>'[5]Opérations'!$D$47</f>
        <v>132</v>
      </c>
      <c r="K15" s="202">
        <f>IF($J$3=0%,'[5]Opérations'!$C$45,'[5]Opérations'!$C$45*$J$3)</f>
        <v>1452.3</v>
      </c>
      <c r="L15" s="202">
        <f>IF($J$3=0%,'[5]Opérations'!$D$45,'[5]Opérations'!$D$45*$J$3)</f>
        <v>132</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39673</v>
      </c>
      <c r="B16" s="39" t="str">
        <f>'[5]Opérations'!$D$1</f>
        <v>CM-CIC Securities</v>
      </c>
      <c r="C16" s="39">
        <f>IF($J$3=0%,'[5]Opérations'!$C$48,'[5]Opérations'!$C$48*$J$3)</f>
        <v>16</v>
      </c>
      <c r="D16" s="39">
        <f>IF($J$3=0%,'[5]Opérations'!$D$48,'[5]Opérations'!$D$48*$J$3)</f>
        <v>1</v>
      </c>
      <c r="E16" s="196">
        <f>'[5]Opérations'!$C$49</f>
        <v>130.87625</v>
      </c>
      <c r="F16" s="196">
        <f>'[5]Opérations'!$D$49</f>
        <v>132.02</v>
      </c>
      <c r="G16" s="39">
        <f>'[5]Opérations'!$C$51</f>
        <v>132.02</v>
      </c>
      <c r="H16" s="39">
        <f>'[5]Opérations'!$C$52</f>
        <v>130.8</v>
      </c>
      <c r="I16" s="39">
        <f>'[5]Opérations'!$D$51</f>
        <v>132.02</v>
      </c>
      <c r="J16" s="39">
        <f>'[5]Opérations'!$D$52</f>
        <v>132.02</v>
      </c>
      <c r="K16" s="202">
        <f>IF($J$3=0%,'[5]Opérations'!$C$50,'[5]Opérations'!$C$50*$J$3)</f>
        <v>2094.02</v>
      </c>
      <c r="L16" s="202">
        <f>IF($J$3=0%,'[5]Opérations'!$D$50,'[5]Opérations'!$D$50*$J$3)</f>
        <v>132.02</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39674</v>
      </c>
      <c r="B17" s="39" t="str">
        <f>'[5]Opérations'!$D$1</f>
        <v>CM-CIC Securities</v>
      </c>
      <c r="C17" s="39">
        <f>IF($J$3=0%,'[5]Opérations'!$C$53,'[5]Opérations'!$C$53*$J$3)</f>
        <v>11</v>
      </c>
      <c r="D17" s="39">
        <f>IF($J$3=0%,'[5]Opérations'!$D$53,'[5]Opérations'!$D$53*$J$3)</f>
        <v>136</v>
      </c>
      <c r="E17" s="196">
        <f>'[5]Opérations'!$C$54</f>
        <v>128.36364</v>
      </c>
      <c r="F17" s="196">
        <f>'[5]Opérations'!$D$54</f>
        <v>128.05882</v>
      </c>
      <c r="G17" s="39">
        <f>'[5]Opérations'!$C$56</f>
        <v>132</v>
      </c>
      <c r="H17" s="39">
        <f>'[5]Opérations'!$C$57</f>
        <v>128</v>
      </c>
      <c r="I17" s="39">
        <f>'[5]Opérations'!$D$56</f>
        <v>132</v>
      </c>
      <c r="J17" s="39">
        <f>'[5]Opérations'!$D$57</f>
        <v>128.02</v>
      </c>
      <c r="K17" s="202">
        <f>IF($J$3=0%,'[5]Opérations'!$C$55,'[5]Opérations'!$C$55*$J$3)</f>
        <v>1412</v>
      </c>
      <c r="L17" s="202">
        <f>IF($J$3=0%,'[5]Opérations'!$D$55,'[5]Opérations'!$D$55*$J$3)</f>
        <v>17416</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39675</v>
      </c>
      <c r="B18" s="39" t="str">
        <f>'[5]Opérations'!$D$1</f>
        <v>CM-CIC Securities</v>
      </c>
      <c r="C18" s="39">
        <f>IF($J$3=0%,'[5]Opérations'!$C$58,'[5]Opérations'!$C$58*$J$3)</f>
        <v>12</v>
      </c>
      <c r="D18" s="39">
        <f>IF($J$3=0%,'[5]Opérations'!$D$58,'[5]Opérations'!$D$58*$J$3)</f>
        <v>1</v>
      </c>
      <c r="E18" s="196">
        <f>'[5]Opérations'!$C$59</f>
        <v>127.70833</v>
      </c>
      <c r="F18" s="196">
        <f>'[5]Opérations'!$D$59</f>
        <v>128</v>
      </c>
      <c r="G18" s="39">
        <f>'[5]Opérations'!$C$61</f>
        <v>128.5</v>
      </c>
      <c r="H18" s="39">
        <f>'[5]Opérations'!$C$62</f>
        <v>127</v>
      </c>
      <c r="I18" s="39">
        <f>'[5]Opérations'!$D$61</f>
        <v>128</v>
      </c>
      <c r="J18" s="39">
        <f>'[5]Opérations'!$D$62</f>
        <v>128</v>
      </c>
      <c r="K18" s="202">
        <f>IF($J$3=0%,'[5]Opérations'!$C$60,'[5]Opérations'!$C$60*$J$3)</f>
        <v>1532.5</v>
      </c>
      <c r="L18" s="202">
        <f>IF($J$3=0%,'[5]Opérations'!$D$60,'[5]Opérations'!$D$60*$J$3)</f>
        <v>128</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39678</v>
      </c>
      <c r="B19" s="39" t="str">
        <f>'[5]Opérations'!$D$1</f>
        <v>CM-CIC Securities</v>
      </c>
      <c r="C19" s="39">
        <f>IF($J$3=0%,'[5]Opérations'!$C$63,'[5]Opérations'!$C$63*$J$3)</f>
        <v>1</v>
      </c>
      <c r="D19" s="39">
        <f>IF($J$3=0%,'[5]Opérations'!$D$63,'[5]Opérations'!$D$63*$J$3)</f>
        <v>1</v>
      </c>
      <c r="E19" s="196">
        <f>'[5]Opérations'!$C$64</f>
        <v>128.5</v>
      </c>
      <c r="F19" s="196">
        <f>'[5]Opérations'!$D$64</f>
        <v>128.5</v>
      </c>
      <c r="G19" s="39">
        <f>'[5]Opérations'!$C$66</f>
        <v>128.5</v>
      </c>
      <c r="H19" s="39">
        <f>'[5]Opérations'!$C$67</f>
        <v>128.5</v>
      </c>
      <c r="I19" s="39">
        <f>'[5]Opérations'!$D$66</f>
        <v>128.5</v>
      </c>
      <c r="J19" s="39">
        <f>'[5]Opérations'!$D$67</f>
        <v>128.5</v>
      </c>
      <c r="K19" s="202">
        <f>IF($J$3=0%,'[5]Opérations'!$C$65,'[5]Opérations'!$C$65*$J$3)</f>
        <v>128.5</v>
      </c>
      <c r="L19" s="202">
        <f>IF($J$3=0%,'[5]Opérations'!$D$65,'[5]Opérations'!$D$65*$J$3)</f>
        <v>128.5</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39679</v>
      </c>
      <c r="B20" s="39" t="str">
        <f>'[5]Opérations'!$D$1</f>
        <v>CM-CIC Securities</v>
      </c>
      <c r="C20" s="39">
        <f>IF($J$3=0%,'[5]Opérations'!$C$68,'[5]Opérations'!$C$68*$J$3)</f>
        <v>42</v>
      </c>
      <c r="D20" s="39">
        <f>IF($J$3=0%,'[5]Opérations'!$D$68,'[5]Opérations'!$D$68*$J$3)</f>
        <v>10</v>
      </c>
      <c r="E20" s="196">
        <f>'[5]Opérations'!$C$69</f>
        <v>126.99881</v>
      </c>
      <c r="F20" s="196">
        <f>'[5]Opérations'!$D$69</f>
        <v>128.801</v>
      </c>
      <c r="G20" s="39">
        <f>'[5]Opérations'!$C$71</f>
        <v>127.01</v>
      </c>
      <c r="H20" s="39">
        <f>'[5]Opérations'!$C$72</f>
        <v>126.94</v>
      </c>
      <c r="I20" s="39">
        <f>'[5]Opérations'!$D$71</f>
        <v>129</v>
      </c>
      <c r="J20" s="39">
        <f>'[5]Opérations'!$D$72</f>
        <v>127.01</v>
      </c>
      <c r="K20" s="202">
        <f>IF($J$3=0%,'[5]Opérations'!$C$70,'[5]Opérations'!$C$70*$J$3)</f>
        <v>5333.95</v>
      </c>
      <c r="L20" s="202">
        <f>IF($J$3=0%,'[5]Opérations'!$D$70,'[5]Opérations'!$D$70*$J$3)</f>
        <v>1288.01</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39680</v>
      </c>
      <c r="B21" s="39" t="str">
        <f>'[5]Opérations'!$D$1</f>
        <v>CM-CIC Securities</v>
      </c>
      <c r="C21" s="39">
        <f>IF($J$3=0%,'[5]Opérations'!$C$73,'[5]Opérations'!$C$73*$J$3)</f>
        <v>11</v>
      </c>
      <c r="D21" s="39">
        <f>IF($J$3=0%,'[5]Opérations'!$D$73,'[5]Opérations'!$D$73*$J$3)</f>
        <v>1</v>
      </c>
      <c r="E21" s="196">
        <f>'[5]Opérations'!$C$74</f>
        <v>127.00091</v>
      </c>
      <c r="F21" s="196">
        <f>'[5]Opérations'!$D$74</f>
        <v>127.01</v>
      </c>
      <c r="G21" s="39">
        <f>'[5]Opérations'!$C$76</f>
        <v>127.01</v>
      </c>
      <c r="H21" s="39">
        <f>'[5]Opérations'!$C$77</f>
        <v>127</v>
      </c>
      <c r="I21" s="39">
        <f>'[5]Opérations'!$D$76</f>
        <v>127.01</v>
      </c>
      <c r="J21" s="39">
        <f>'[5]Opérations'!$D$77</f>
        <v>127.01</v>
      </c>
      <c r="K21" s="202">
        <f>IF($J$3=0%,'[5]Opérations'!$C$75,'[5]Opérations'!$C$75*$J$3)</f>
        <v>1397.01</v>
      </c>
      <c r="L21" s="202">
        <f>IF($J$3=0%,'[5]Opérations'!$D$75,'[5]Opérations'!$D$75*$J$3)</f>
        <v>127.01</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39681</v>
      </c>
      <c r="B22" s="39" t="str">
        <f>'[5]Opérations'!$D$1</f>
        <v>CM-CIC Securities</v>
      </c>
      <c r="C22" s="39">
        <f>IF($J$3=0%,'[5]Opérations'!$C$78,'[5]Opérations'!$C$78*$J$3)</f>
        <v>50</v>
      </c>
      <c r="D22" s="39">
        <f>IF($J$3=0%,'[5]Opérations'!$D$78,'[5]Opérations'!$D$78*$J$3)</f>
        <v>1</v>
      </c>
      <c r="E22" s="196">
        <f>'[5]Opérations'!$C$79</f>
        <v>126.056</v>
      </c>
      <c r="F22" s="196">
        <f>'[5]Opérations'!$D$79</f>
        <v>127</v>
      </c>
      <c r="G22" s="39">
        <f>'[5]Opérations'!$C$81</f>
        <v>127</v>
      </c>
      <c r="H22" s="39">
        <f>'[5]Opérations'!$C$82</f>
        <v>126</v>
      </c>
      <c r="I22" s="39">
        <f>'[5]Opérations'!$D$81</f>
        <v>127</v>
      </c>
      <c r="J22" s="39">
        <f>'[5]Opérations'!$D$82</f>
        <v>127</v>
      </c>
      <c r="K22" s="202">
        <f>IF($J$3=0%,'[5]Opérations'!$C$80,'[5]Opérations'!$C$80*$J$3)</f>
        <v>6302.8</v>
      </c>
      <c r="L22" s="202">
        <f>IF($J$3=0%,'[5]Opérations'!$D$80,'[5]Opérations'!$D$80*$J$3)</f>
        <v>127</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39682</v>
      </c>
      <c r="B23" s="39" t="str">
        <f>'[5]Opérations'!$D$1</f>
        <v>CM-CIC Securities</v>
      </c>
      <c r="C23" s="39">
        <f>IF($J$3=0%,'[5]Opérations'!$C$83,'[5]Opérations'!$C$83*$J$3)</f>
        <v>70</v>
      </c>
      <c r="D23" s="39">
        <f>IF($J$3=0%,'[5]Opérations'!$D$83,'[5]Opérations'!$D$83*$J$3)</f>
        <v>1</v>
      </c>
      <c r="E23" s="196">
        <f>'[5]Opérations'!$C$84</f>
        <v>125.39429</v>
      </c>
      <c r="F23" s="196">
        <f>'[5]Opérations'!$D$84</f>
        <v>126</v>
      </c>
      <c r="G23" s="39">
        <f>'[5]Opérations'!$C$86</f>
        <v>126</v>
      </c>
      <c r="H23" s="39">
        <f>'[5]Opérations'!$C$87</f>
        <v>125.1</v>
      </c>
      <c r="I23" s="39">
        <f>'[5]Opérations'!$D$86</f>
        <v>126</v>
      </c>
      <c r="J23" s="39">
        <f>'[5]Opérations'!$D$87</f>
        <v>126</v>
      </c>
      <c r="K23" s="202">
        <f>IF($J$3=0%,'[5]Opérations'!$C$85,'[5]Opérations'!$C$85*$J$3)</f>
        <v>8777.6</v>
      </c>
      <c r="L23" s="202">
        <f>IF($J$3=0%,'[5]Opérations'!$D$85,'[5]Opérations'!$D$85*$J$3)</f>
        <v>126</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39685</v>
      </c>
      <c r="B24" s="39" t="str">
        <f>'[5]Opérations'!$D$1</f>
        <v>CM-CIC Securities</v>
      </c>
      <c r="C24" s="39">
        <f>IF($J$3=0%,'[5]Opérations'!$C$88,'[5]Opérations'!$C$88*$J$3)</f>
        <v>187</v>
      </c>
      <c r="D24" s="39">
        <f>IF($J$3=0%,'[5]Opérations'!$D$88,'[5]Opérations'!$D$88*$J$3)</f>
        <v>6</v>
      </c>
      <c r="E24" s="196">
        <f>'[5]Opérations'!$C$89</f>
        <v>124.89572</v>
      </c>
      <c r="F24" s="196">
        <f>'[5]Opérations'!$D$89</f>
        <v>126.5</v>
      </c>
      <c r="G24" s="39">
        <f>'[5]Opérations'!$C$91</f>
        <v>126.5</v>
      </c>
      <c r="H24" s="39">
        <f>'[5]Opérations'!$C$92</f>
        <v>124</v>
      </c>
      <c r="I24" s="39">
        <f>'[5]Opérations'!$D$91</f>
        <v>126.5</v>
      </c>
      <c r="J24" s="39">
        <f>'[5]Opérations'!$D$92</f>
        <v>126.5</v>
      </c>
      <c r="K24" s="202">
        <f>IF($J$3=0%,'[5]Opérations'!$C$90,'[5]Opérations'!$C$90*$J$3)</f>
        <v>23355.5</v>
      </c>
      <c r="L24" s="202">
        <f>IF($J$3=0%,'[5]Opérations'!$D$90,'[5]Opérations'!$D$90*$J$3)</f>
        <v>759</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39686</v>
      </c>
      <c r="B25" s="39" t="str">
        <f>'[5]Opérations'!$D$1</f>
        <v>CM-CIC Securities</v>
      </c>
      <c r="C25" s="39">
        <f>IF($J$3=0%,'[5]Opérations'!$C$93,'[5]Opérations'!$C$93*$J$3)</f>
        <v>1</v>
      </c>
      <c r="D25" s="39">
        <f>IF($J$3=0%,'[5]Opérations'!$D$93,'[5]Opérations'!$D$93*$J$3)</f>
        <v>1</v>
      </c>
      <c r="E25" s="196">
        <f>'[5]Opérations'!$C$94</f>
        <v>124.85</v>
      </c>
      <c r="F25" s="196">
        <f>'[5]Opérations'!$D$94</f>
        <v>124.85</v>
      </c>
      <c r="G25" s="39">
        <f>'[5]Opérations'!$C$96</f>
        <v>124.85</v>
      </c>
      <c r="H25" s="39">
        <f>'[5]Opérations'!$C$97</f>
        <v>124.85</v>
      </c>
      <c r="I25" s="39">
        <f>'[5]Opérations'!$D$96</f>
        <v>124.85</v>
      </c>
      <c r="J25" s="39">
        <f>'[5]Opérations'!$D$97</f>
        <v>124.85</v>
      </c>
      <c r="K25" s="202">
        <f>IF($J$3=0%,'[5]Opérations'!$C$95,'[5]Opérations'!$C$95*$J$3)</f>
        <v>124.85</v>
      </c>
      <c r="L25" s="202">
        <f>IF($J$3=0%,'[5]Opérations'!$D$95,'[5]Opérations'!$D$95*$J$3)</f>
        <v>124.85</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39687</v>
      </c>
      <c r="B26" s="39" t="str">
        <f>'[5]Opérations'!$D$1</f>
        <v>CM-CIC Securities</v>
      </c>
      <c r="C26" s="39">
        <f>IF($J$3=0%,'[5]Opérations'!$C$98,'[5]Opérations'!$C$98*$J$3)</f>
        <v>9</v>
      </c>
      <c r="D26" s="39">
        <f>IF($J$3=0%,'[5]Opérations'!$D$98,'[5]Opérations'!$D$98*$J$3)</f>
        <v>1</v>
      </c>
      <c r="E26" s="196">
        <f>'[5]Opérations'!$C$99</f>
        <v>124.30778</v>
      </c>
      <c r="F26" s="196">
        <f>'[5]Opérations'!$D$99</f>
        <v>125.4</v>
      </c>
      <c r="G26" s="39">
        <f>'[5]Opérations'!$C$101</f>
        <v>125.4</v>
      </c>
      <c r="H26" s="39">
        <f>'[5]Opérations'!$C$102</f>
        <v>124</v>
      </c>
      <c r="I26" s="39">
        <f>'[5]Opérations'!$D$101</f>
        <v>125.4</v>
      </c>
      <c r="J26" s="39">
        <f>'[5]Opérations'!$D$102</f>
        <v>125.4</v>
      </c>
      <c r="K26" s="202">
        <f>IF($J$3=0%,'[5]Opérations'!$C$100,'[5]Opérations'!$C$100*$J$3)</f>
        <v>1118.77</v>
      </c>
      <c r="L26" s="202">
        <f>IF($J$3=0%,'[5]Opérations'!$D$100,'[5]Opérations'!$D$100*$J$3)</f>
        <v>125.4</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39688</v>
      </c>
      <c r="B27" s="39" t="str">
        <f>'[5]Opérations'!$D$1</f>
        <v>CM-CIC Securities</v>
      </c>
      <c r="C27" s="39">
        <f>IF($J$3=0%,'[5]Opérations'!$C$103,'[5]Opérations'!$C$103*$J$3)</f>
        <v>13</v>
      </c>
      <c r="D27" s="39">
        <f>IF($J$3=0%,'[5]Opérations'!$D$103,'[5]Opérations'!$D$103*$J$3)</f>
        <v>146</v>
      </c>
      <c r="E27" s="196">
        <f>'[5]Opérations'!$C$104</f>
        <v>124.10538</v>
      </c>
      <c r="F27" s="196">
        <f>'[5]Opérations'!$D$104</f>
        <v>125.25938</v>
      </c>
      <c r="G27" s="39">
        <f>'[5]Opérations'!$C$106</f>
        <v>125.37</v>
      </c>
      <c r="H27" s="39">
        <f>'[5]Opérations'!$C$107</f>
        <v>124</v>
      </c>
      <c r="I27" s="39">
        <f>'[5]Opérations'!$D$106</f>
        <v>125.37</v>
      </c>
      <c r="J27" s="39">
        <f>'[5]Opérations'!$D$107</f>
        <v>125</v>
      </c>
      <c r="K27" s="202">
        <f>IF($J$3=0%,'[5]Opérations'!$C$105,'[5]Opérations'!$C$105*$J$3)</f>
        <v>1613.37</v>
      </c>
      <c r="L27" s="202">
        <f>IF($J$3=0%,'[5]Opérations'!$D$105,'[5]Opérations'!$D$105*$J$3)</f>
        <v>18287.87</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39689</v>
      </c>
      <c r="B28" s="39" t="str">
        <f>'[5]Opérations'!$D$1</f>
        <v>CM-CIC Securities</v>
      </c>
      <c r="C28" s="39">
        <f>IF($J$3=0%,'[5]Opérations'!$C$108,'[5]Opérations'!$C$108*$J$3)</f>
        <v>106</v>
      </c>
      <c r="D28" s="39">
        <f>IF($J$3=0%,'[5]Opérations'!$D$108,'[5]Opérations'!$D$108*$J$3)</f>
        <v>1</v>
      </c>
      <c r="E28" s="196">
        <f>'[5]Opérations'!$C$109</f>
        <v>123.82245</v>
      </c>
      <c r="F28" s="196">
        <f>'[5]Opérations'!$D$109</f>
        <v>125.3</v>
      </c>
      <c r="G28" s="204">
        <f>'[5]Opérations'!$C$111</f>
        <v>125.3</v>
      </c>
      <c r="H28" s="39">
        <f>'[5]Opérations'!$C$112</f>
        <v>122.5</v>
      </c>
      <c r="I28" s="204">
        <f>'[5]Opérations'!$D$111</f>
        <v>125.3</v>
      </c>
      <c r="J28" s="39">
        <f>'[5]Opérations'!$D$112</f>
        <v>125.3</v>
      </c>
      <c r="K28" s="202">
        <f>IF($J$3=0%,'[5]Opérations'!$C$110,'[5]Opérations'!$C$110*$J$3)</f>
        <v>13125.18</v>
      </c>
      <c r="L28" s="202">
        <f>IF($J$3=0%,'[5]Opérations'!$D$110,'[5]Opérations'!$D$110*$J$3)</f>
        <v>125.3</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206">
        <v>39659</v>
      </c>
      <c r="B29" s="207" t="str">
        <f>'[5]Opérations'!$D$1</f>
        <v>CM-CIC Securities</v>
      </c>
      <c r="C29" s="207">
        <f>IF($J$3=0%,'[5]Opérations'!$C$113,'[5]Opérations'!$C$113*$J$3)</f>
        <v>759</v>
      </c>
      <c r="D29" s="207">
        <f>IF($J$3=0%,'[5]Opérations'!$D$113,'[5]Opérations'!$D$113*$J$3)</f>
        <v>424</v>
      </c>
      <c r="E29" s="208">
        <f>'[5]Opérations'!$C$114</f>
        <v>128.0665238095238</v>
      </c>
      <c r="F29" s="208">
        <f>'[5]Opérations'!$D$114</f>
        <v>128.90102000000002</v>
      </c>
      <c r="G29" s="209">
        <f>'[5]Opérations'!$C$116</f>
        <v>134.98</v>
      </c>
      <c r="H29" s="207">
        <f>'[5]Opérations'!$C$117</f>
        <v>122.5</v>
      </c>
      <c r="I29" s="209">
        <f>'[5]Opérations'!$D$116</f>
        <v>137.92</v>
      </c>
      <c r="J29" s="207">
        <f>'[5]Opérations'!$D$117</f>
        <v>124.85</v>
      </c>
      <c r="K29" s="210">
        <f>IF($J$3=0%,'[5]Opérations'!$C$115,'[5]Opérations'!$C$115*$J$3)</f>
        <v>96201.07</v>
      </c>
      <c r="L29" s="210">
        <f>IF($J$3=0%,'[5]Opérations'!$D$115,'[5]Opérations'!$D$115*$J$3)</f>
        <v>54637.24</v>
      </c>
    </row>
    <row r="30" spans="1:12" s="162" customFormat="1" ht="15.75" thickBot="1">
      <c r="A30" s="197">
        <f>'[5]Opérations'!$A$118</f>
        <v>0</v>
      </c>
      <c r="B30" s="39" t="str">
        <f>'[5]Opérations'!$D$1</f>
        <v>CM-CIC Securities</v>
      </c>
      <c r="C30" s="39">
        <f>IF($J$3=0%,'[5]Opérations'!$C$118,'[5]Opérations'!$C$118*$J$3)</f>
        <v>0</v>
      </c>
      <c r="D30" s="39">
        <f>IF($J$3=0%,'[5]Opérations'!$D$118,'[5]Opérations'!$D$118*$J$3)</f>
        <v>0</v>
      </c>
      <c r="E30" s="196">
        <f>'[5]Opérations'!$C$119</f>
        <v>0</v>
      </c>
      <c r="F30" s="196">
        <f>'[5]Opérations'!$D$119</f>
        <v>0</v>
      </c>
      <c r="G30" s="39">
        <f>'[5]Opérations'!$C$121</f>
        <v>0</v>
      </c>
      <c r="H30" s="39">
        <f>'[5]Opérations'!$C$122</f>
        <v>0</v>
      </c>
      <c r="I30" s="39">
        <f>'[5]Opérations'!$D$121</f>
        <v>0</v>
      </c>
      <c r="J30" s="39">
        <f>'[5]Opérations'!$D$122</f>
        <v>0</v>
      </c>
      <c r="K30" s="202">
        <f>IF($J$3=0%,'[5]Opérations'!$C$120,'[5]Opérations'!$C$120*$J$3)</f>
        <v>0</v>
      </c>
      <c r="L30" s="202">
        <f>IF($J$3=0%,'[5]Opérations'!$D$120,'[5]Opérations'!$D$120*$J$3)</f>
        <v>0</v>
      </c>
    </row>
    <row r="31" spans="1:256" ht="15.75" thickBot="1">
      <c r="A31" s="20"/>
      <c r="B31" s="16" t="s">
        <v>30</v>
      </c>
      <c r="C31" s="85">
        <f>IF($J$3=0%,VLOOKUP("Total 1 Somme Quantité,",'[5]Opérations'!$A$8:$D$140,3),VLOOKUP("Total 1 Somme Quantité,",'[5]Opérations'!$A$8:$D$140,3)*$J$3)</f>
        <v>759</v>
      </c>
      <c r="D31" s="86">
        <f>IF($J$3=0%,VLOOKUP("Total 1 Somme Quantité,",'[5]Opérations'!$A$8:$D$140,4),VLOOKUP("Total 1 Somme Quantité,",'[5]Opérations'!$A$8:$D$140,4)*$J$3)</f>
        <v>424</v>
      </c>
      <c r="E31" s="30">
        <f>VLOOKUP("Total 2 P.R.Moyen,",'[5]Opérations'!$A$8:$D$140,3)</f>
        <v>128.0665238095238</v>
      </c>
      <c r="F31" s="31">
        <f>VLOOKUP("Total 2 P.R.Moyen,",'[5]Opérations'!$A$8:$D$140,4)</f>
        <v>128.90102000000002</v>
      </c>
      <c r="G31" s="21">
        <f>VLOOKUP("Total 4 Max Cours,",'[5]Opérations'!$A$8:$D$140,3)</f>
        <v>134.98</v>
      </c>
      <c r="H31" s="21">
        <f>VLOOKUP("Total 5 Min Cours,",'[5]Opérations'!$A$8:$D$140,3)</f>
        <v>122.5</v>
      </c>
      <c r="I31" s="21">
        <f>VLOOKUP("Total 4 Max Cours,",'[5]Opérations'!$A$8:$D$140,4)</f>
        <v>137.92</v>
      </c>
      <c r="J31" s="21">
        <f>VLOOKUP("Total 5 Min Cours,",'[5]Opérations'!$A$8:$D$140,4)</f>
        <v>124.85</v>
      </c>
      <c r="K31" s="33">
        <f>SUM(K8:K28)</f>
        <v>96201.07</v>
      </c>
      <c r="L31" s="32">
        <f>SUM(L8:L28)</f>
        <v>54637.240000000005</v>
      </c>
      <c r="M31" s="205"/>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L21">
    <cfRule type="expression" priority="2" dxfId="0" stopIfTrue="1">
      <formula>($C$20=$C$31)</formula>
    </cfRule>
  </conditionalFormatting>
  <conditionalFormatting sqref="A19:L19">
    <cfRule type="expression" priority="3" dxfId="0" stopIfTrue="1">
      <formula>($C$19=$C$31)</formula>
    </cfRule>
  </conditionalFormatting>
  <conditionalFormatting sqref="A18:J18">
    <cfRule type="expression" priority="4" dxfId="0" stopIfTrue="1">
      <formula>($C$18=$C$31)</formula>
    </cfRule>
  </conditionalFormatting>
  <conditionalFormatting sqref="A17:J17 L17:L18">
    <cfRule type="expression" priority="5" dxfId="0" stopIfTrue="1">
      <formula>($C$17=$C$31)</formula>
    </cfRule>
  </conditionalFormatting>
  <conditionalFormatting sqref="A16:J16 L16">
    <cfRule type="expression" priority="6" dxfId="0" stopIfTrue="1">
      <formula>($C$16=$C$31)</formula>
    </cfRule>
  </conditionalFormatting>
  <conditionalFormatting sqref="A15:J15 L15">
    <cfRule type="expression" priority="7" dxfId="0" stopIfTrue="1">
      <formula>($C$15=$C$31)</formula>
    </cfRule>
  </conditionalFormatting>
  <conditionalFormatting sqref="A14:J14 L14">
    <cfRule type="expression" priority="8" dxfId="0" stopIfTrue="1">
      <formula>($C$14=$C$31)</formula>
    </cfRule>
  </conditionalFormatting>
  <conditionalFormatting sqref="A13:J13">
    <cfRule type="expression" priority="9" dxfId="0" stopIfTrue="1">
      <formula>($C$13=$C$31)</formula>
    </cfRule>
  </conditionalFormatting>
  <conditionalFormatting sqref="A12:L12 K13:K18 L13">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K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L25">
    <cfRule type="expression" priority="18" dxfId="0" stopIfTrue="1">
      <formula>($C$24=$C$31)</formula>
    </cfRule>
  </conditionalFormatting>
  <conditionalFormatting sqref="C25:K25 A25:A30">
    <cfRule type="expression" priority="19" dxfId="0" stopIfTrue="1">
      <formula>($C$25=$C$31)</formula>
    </cfRule>
  </conditionalFormatting>
  <conditionalFormatting sqref="C26:L26 K27:L30">
    <cfRule type="expression" priority="20" dxfId="0" stopIfTrue="1">
      <formula>($C$26=$C$31)</formula>
    </cfRule>
  </conditionalFormatting>
  <conditionalFormatting sqref="C27:J29">
    <cfRule type="expression" priority="21" dxfId="0" stopIfTrue="1">
      <formula>($C$27=$C$31)</formula>
    </cfRule>
  </conditionalFormatting>
  <conditionalFormatting sqref="C30:J30">
    <cfRule type="expression" priority="22" dxfId="0" stopIfTrue="1">
      <formula>($C$30=$C$31)</formula>
    </cfRule>
  </conditionalFormatting>
  <conditionalFormatting sqref="A8:B8">
    <cfRule type="expression" priority="23" dxfId="0" stopIfTrue="1">
      <formula>($C$8=$C$31)</formula>
    </cfRule>
    <cfRule type="expression" priority="24" dxfId="0" stopIfTrue="1">
      <formula>($B$8="")</formula>
    </cfRule>
  </conditionalFormatting>
  <conditionalFormatting sqref="B21:B30">
    <cfRule type="expression" priority="25" dxfId="0" stopIfTrue="1">
      <formula>($C$21=$C$31)</formula>
    </cfRule>
    <cfRule type="expression" priority="26"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71" t="s">
        <v>31</v>
      </c>
      <c r="B1" s="272"/>
      <c r="C1" s="272"/>
      <c r="D1" s="272"/>
      <c r="E1" s="272"/>
      <c r="F1" s="272"/>
      <c r="G1" s="272"/>
      <c r="H1" s="273"/>
    </row>
    <row r="2" ht="15.75" customHeight="1" thickBot="1" thickTop="1">
      <c r="J2" s="43" t="s">
        <v>32</v>
      </c>
    </row>
    <row r="3" spans="1:10" ht="16.5" thickBot="1">
      <c r="A3" s="275" t="s">
        <v>33</v>
      </c>
      <c r="B3" s="275"/>
      <c r="C3" s="41" t="str">
        <f>'[5]Opérations'!$B$4</f>
        <v>CIC CAT.A         </v>
      </c>
      <c r="G3" s="44" t="s">
        <v>34</v>
      </c>
      <c r="H3" s="45">
        <f>J3</f>
        <v>1</v>
      </c>
      <c r="J3" s="46">
        <f>'AMF 1 Ancien Format'!$J$3</f>
        <v>1</v>
      </c>
    </row>
    <row r="4" spans="1:3" ht="15.75">
      <c r="A4" s="274" t="s">
        <v>35</v>
      </c>
      <c r="B4" s="274"/>
      <c r="C4" s="41" t="s">
        <v>36</v>
      </c>
    </row>
    <row r="5" ht="8.25" customHeight="1"/>
    <row r="6" spans="1:11" s="48" customFormat="1" ht="49.5" customHeight="1">
      <c r="A6" s="269" t="s">
        <v>37</v>
      </c>
      <c r="B6" s="270"/>
      <c r="C6" s="270"/>
      <c r="D6" s="270"/>
      <c r="E6" s="270"/>
      <c r="F6" s="270"/>
      <c r="G6" s="270"/>
      <c r="H6" s="270"/>
      <c r="I6" s="47"/>
      <c r="J6" s="47"/>
      <c r="K6" s="47"/>
    </row>
    <row r="7" spans="1:7" s="41" customFormat="1" ht="15.75">
      <c r="A7" s="275" t="s">
        <v>66</v>
      </c>
      <c r="B7" s="276"/>
      <c r="C7" s="41">
        <f>'[5]Opérations'!$B$2</f>
        <v>0</v>
      </c>
      <c r="D7" s="41">
        <f>'[5]Opérations'!$B$1</f>
        <v>0</v>
      </c>
      <c r="E7" s="44"/>
      <c r="F7" s="44" t="s">
        <v>38</v>
      </c>
      <c r="G7" s="49" t="s">
        <v>39</v>
      </c>
    </row>
    <row r="8" spans="1:2" ht="16.5" thickBot="1">
      <c r="A8" s="41"/>
      <c r="B8" s="41"/>
    </row>
    <row r="9" spans="1:8" s="48" customFormat="1" ht="18.75" customHeight="1" thickBot="1">
      <c r="A9" s="249" t="s">
        <v>40</v>
      </c>
      <c r="B9" s="250"/>
      <c r="C9" s="250"/>
      <c r="D9" s="250"/>
      <c r="E9" s="250"/>
      <c r="F9" s="250"/>
      <c r="G9" s="250"/>
      <c r="H9" s="251"/>
    </row>
    <row r="10" spans="1:8" s="50" customFormat="1" ht="15.75">
      <c r="A10" s="281" t="s">
        <v>67</v>
      </c>
      <c r="B10" s="282"/>
      <c r="C10" s="282"/>
      <c r="D10" s="282"/>
      <c r="E10" s="282"/>
      <c r="F10" s="283"/>
      <c r="G10" s="263"/>
      <c r="H10" s="264"/>
    </row>
    <row r="11" spans="1:8" s="50" customFormat="1" ht="15.75">
      <c r="A11" s="258" t="s">
        <v>41</v>
      </c>
      <c r="B11" s="259"/>
      <c r="C11" s="259"/>
      <c r="D11" s="259"/>
      <c r="E11" s="259"/>
      <c r="F11" s="260"/>
      <c r="G11" s="261"/>
      <c r="H11" s="262"/>
    </row>
    <row r="12" spans="1:8" s="50" customFormat="1" ht="15.75">
      <c r="A12" s="258" t="s">
        <v>42</v>
      </c>
      <c r="B12" s="259"/>
      <c r="C12" s="259"/>
      <c r="D12" s="259"/>
      <c r="E12" s="259"/>
      <c r="F12" s="260"/>
      <c r="G12" s="265"/>
      <c r="H12" s="266"/>
    </row>
    <row r="13" spans="1:8" s="50" customFormat="1" ht="15.75">
      <c r="A13" s="258" t="s">
        <v>43</v>
      </c>
      <c r="B13" s="259"/>
      <c r="C13" s="259"/>
      <c r="D13" s="259"/>
      <c r="E13" s="259"/>
      <c r="F13" s="260"/>
      <c r="G13" s="261"/>
      <c r="H13" s="262"/>
    </row>
    <row r="14" spans="1:8" s="50" customFormat="1" ht="15.75">
      <c r="A14" s="258" t="s">
        <v>68</v>
      </c>
      <c r="B14" s="259"/>
      <c r="C14" s="259"/>
      <c r="D14" s="259"/>
      <c r="E14" s="259"/>
      <c r="F14" s="260"/>
      <c r="G14" s="261"/>
      <c r="H14" s="262"/>
    </row>
    <row r="15" spans="1:8" s="50" customFormat="1" ht="15.75">
      <c r="A15" s="258" t="s">
        <v>44</v>
      </c>
      <c r="B15" s="259"/>
      <c r="C15" s="259"/>
      <c r="D15" s="259"/>
      <c r="E15" s="259"/>
      <c r="F15" s="260"/>
      <c r="G15" s="267"/>
      <c r="H15" s="268"/>
    </row>
    <row r="16" spans="1:8" s="50" customFormat="1" ht="15.75">
      <c r="A16" s="258" t="s">
        <v>45</v>
      </c>
      <c r="B16" s="259"/>
      <c r="C16" s="259"/>
      <c r="D16" s="259"/>
      <c r="E16" s="259"/>
      <c r="F16" s="260"/>
      <c r="G16" s="267"/>
      <c r="H16" s="268"/>
    </row>
    <row r="17" spans="1:8" s="50" customFormat="1" ht="15.75">
      <c r="A17" s="258" t="s">
        <v>46</v>
      </c>
      <c r="B17" s="259"/>
      <c r="C17" s="259"/>
      <c r="D17" s="259"/>
      <c r="E17" s="259"/>
      <c r="F17" s="260"/>
      <c r="G17" s="261"/>
      <c r="H17" s="262"/>
    </row>
    <row r="18" spans="1:8" s="50" customFormat="1" ht="15.75">
      <c r="A18" s="258" t="s">
        <v>47</v>
      </c>
      <c r="B18" s="259"/>
      <c r="C18" s="259"/>
      <c r="D18" s="259"/>
      <c r="E18" s="259"/>
      <c r="F18" s="260"/>
      <c r="G18" s="261"/>
      <c r="H18" s="262"/>
    </row>
    <row r="19" spans="1:8" s="50" customFormat="1" ht="15.75">
      <c r="A19" s="258" t="s">
        <v>48</v>
      </c>
      <c r="B19" s="259"/>
      <c r="C19" s="259"/>
      <c r="D19" s="259"/>
      <c r="E19" s="259"/>
      <c r="F19" s="260"/>
      <c r="G19" s="261"/>
      <c r="H19" s="262"/>
    </row>
    <row r="20" spans="1:8" s="50" customFormat="1" ht="15.75">
      <c r="A20" s="258" t="s">
        <v>49</v>
      </c>
      <c r="B20" s="259"/>
      <c r="C20" s="259"/>
      <c r="D20" s="259"/>
      <c r="E20" s="259"/>
      <c r="F20" s="260"/>
      <c r="G20" s="277">
        <f>IF($J$3=0%,VLOOKUP("Total 1 Somme Quantité,",'[5]Opérations'!$A$8:$D$140,3),VLOOKUP("Total 1 Somme Quantité,",'[5]Opérations'!$A$8:$D$140,3)*$J$3)</f>
        <v>759</v>
      </c>
      <c r="H20" s="278"/>
    </row>
    <row r="21" spans="1:8" s="50" customFormat="1" ht="16.5" thickBot="1">
      <c r="A21" s="258" t="s">
        <v>50</v>
      </c>
      <c r="B21" s="259"/>
      <c r="C21" s="259"/>
      <c r="D21" s="259"/>
      <c r="E21" s="259"/>
      <c r="F21" s="260"/>
      <c r="G21" s="279">
        <f>IF($J$3=0%,VLOOKUP("Total 1 Somme Quantité,",'[5]Opérations'!$A$8:$D$140,4),VLOOKUP("Total 1 Somme Quantité,",'[5]Opérations'!$A$8:$D$140,4)*$J$3)</f>
        <v>424</v>
      </c>
      <c r="H21" s="280"/>
    </row>
    <row r="22" spans="1:8" s="48" customFormat="1" ht="19.5" thickBot="1">
      <c r="A22" s="249" t="s">
        <v>51</v>
      </c>
      <c r="B22" s="250"/>
      <c r="C22" s="250"/>
      <c r="D22" s="250"/>
      <c r="E22" s="250"/>
      <c r="F22" s="250"/>
      <c r="G22" s="250"/>
      <c r="H22" s="251"/>
    </row>
    <row r="23" spans="1:8" s="55" customFormat="1" ht="111" thickBot="1">
      <c r="A23" s="51" t="s">
        <v>52</v>
      </c>
      <c r="B23" s="52" t="s">
        <v>53</v>
      </c>
      <c r="C23" s="52" t="s">
        <v>69</v>
      </c>
      <c r="D23" s="52" t="s">
        <v>54</v>
      </c>
      <c r="E23" s="90" t="s">
        <v>70</v>
      </c>
      <c r="F23" s="52" t="s">
        <v>71</v>
      </c>
      <c r="G23" s="53"/>
      <c r="H23" s="54"/>
    </row>
    <row r="24" spans="1:8" s="50" customFormat="1" ht="15">
      <c r="A24" s="56">
        <f>'[5]Opérations'!$A$8</f>
        <v>39661</v>
      </c>
      <c r="B24" s="191" t="str">
        <f>'[5]Opérations'!$D$1</f>
        <v>CM-CIC Securities</v>
      </c>
      <c r="C24" s="57" t="s">
        <v>55</v>
      </c>
      <c r="D24" s="87">
        <f>IF($J$3=0%,'[5]Opérations'!$C$8,'[5]Opérations'!$C$8*$J$3)</f>
        <v>136</v>
      </c>
      <c r="E24" s="58">
        <f>'[5]Opérations'!$C$9</f>
        <v>129.0625</v>
      </c>
      <c r="F24" s="59">
        <f>IF($J$3=0%,'[5]Opérations'!$C$10,'[5]Opérations'!$C$10*$J$3)</f>
        <v>17552.5</v>
      </c>
      <c r="G24" s="60"/>
      <c r="H24" s="61"/>
    </row>
    <row r="25" spans="1:8" s="50" customFormat="1" ht="15">
      <c r="A25" s="56">
        <f>'[5]Opérations'!$A$8</f>
        <v>39661</v>
      </c>
      <c r="B25" s="191" t="str">
        <f>'[5]Opérations'!$D$1</f>
        <v>CM-CIC Securities</v>
      </c>
      <c r="C25" s="57" t="s">
        <v>56</v>
      </c>
      <c r="D25" s="87">
        <f>IF($J$3=0%,'[5]Opérations'!$D$8,'[5]Opérations'!$D$8*$J$3)</f>
        <v>1</v>
      </c>
      <c r="E25" s="58">
        <f>'[5]Opérations'!$D$9</f>
        <v>130</v>
      </c>
      <c r="F25" s="59">
        <f>IF($J$3=0%,'[5]Opérations'!$D$10,'[5]Opérations'!$D$10*$J$3)</f>
        <v>130</v>
      </c>
      <c r="G25" s="60"/>
      <c r="H25" s="61"/>
    </row>
    <row r="26" spans="1:8" s="50" customFormat="1" ht="15">
      <c r="A26" s="56">
        <f>'[5]Opérations'!$A$13</f>
        <v>39664</v>
      </c>
      <c r="B26" s="191" t="str">
        <f>'[5]Opérations'!$D$1</f>
        <v>CM-CIC Securities</v>
      </c>
      <c r="C26" s="57" t="s">
        <v>55</v>
      </c>
      <c r="D26" s="87">
        <f>IF($J$3=0%,'[5]Opérations'!$C$13,'[5]Opérations'!$C$13*$J$3)</f>
        <v>6</v>
      </c>
      <c r="E26" s="58">
        <f>'[5]Opérations'!$C$14</f>
        <v>129.74167</v>
      </c>
      <c r="F26" s="59">
        <f>IF($J$3=0%,'[5]Opérations'!$C$15,'[5]Opérations'!$C$15*$J$3)</f>
        <v>778.45</v>
      </c>
      <c r="G26" s="60"/>
      <c r="H26" s="61"/>
    </row>
    <row r="27" spans="1:8" s="50" customFormat="1" ht="15">
      <c r="A27" s="56">
        <f>'[5]Opérations'!$A$13</f>
        <v>39664</v>
      </c>
      <c r="B27" s="191" t="str">
        <f>'[5]Opérations'!$D$1</f>
        <v>CM-CIC Securities</v>
      </c>
      <c r="C27" s="57" t="s">
        <v>56</v>
      </c>
      <c r="D27" s="87">
        <f>IF($J$3=0%,'[5]Opérations'!$D$13,'[5]Opérations'!$D$13*$J$3)</f>
        <v>21</v>
      </c>
      <c r="E27" s="58">
        <f>'[5]Opérations'!$D$14</f>
        <v>131.83333</v>
      </c>
      <c r="F27" s="59">
        <f>IF($J$3=0%,'[5]Opérations'!$D$15,'[5]Opérations'!$D$15*$J$3)</f>
        <v>2768.5</v>
      </c>
      <c r="G27" s="60"/>
      <c r="H27" s="61"/>
    </row>
    <row r="28" spans="1:8" s="50" customFormat="1" ht="15">
      <c r="A28" s="56">
        <f>'[5]Opérations'!$A$18</f>
        <v>39665</v>
      </c>
      <c r="B28" s="191" t="str">
        <f>'[5]Opérations'!$D$1</f>
        <v>CM-CIC Securities</v>
      </c>
      <c r="C28" s="57" t="s">
        <v>55</v>
      </c>
      <c r="D28" s="87">
        <f>IF($J$3=0%,'[5]Opérations'!$C$18,'[5]Opérations'!$C$18*$J$3)</f>
        <v>5</v>
      </c>
      <c r="E28" s="58">
        <f>'[5]Opérations'!$C$19</f>
        <v>129.2</v>
      </c>
      <c r="F28" s="59">
        <f>IF($J$3=0%,'[5]Opérations'!$C$20,'[5]Opérations'!$C$20*$J$3)</f>
        <v>646</v>
      </c>
      <c r="G28" s="60"/>
      <c r="H28" s="61"/>
    </row>
    <row r="29" spans="1:8" s="50" customFormat="1" ht="15">
      <c r="A29" s="56">
        <f>'[5]Opérations'!$A$18</f>
        <v>39665</v>
      </c>
      <c r="B29" s="191" t="str">
        <f>'[5]Opérations'!$D$1</f>
        <v>CM-CIC Securities</v>
      </c>
      <c r="C29" s="57" t="s">
        <v>56</v>
      </c>
      <c r="D29" s="87">
        <f>IF($J$3=0%,'[5]Opérations'!$D$18,'[5]Opérations'!$D$18*$J$3)</f>
        <v>1</v>
      </c>
      <c r="E29" s="58">
        <f>'[5]Opérations'!$D$19</f>
        <v>126</v>
      </c>
      <c r="F29" s="59">
        <f>IF($J$3=0%,'[5]Opérations'!$D$20,'[5]Opérations'!$D$20*$J$3)</f>
        <v>126</v>
      </c>
      <c r="G29" s="60"/>
      <c r="H29" s="61"/>
    </row>
    <row r="30" spans="1:8" s="50" customFormat="1" ht="15">
      <c r="A30" s="56">
        <f>'[5]Opérations'!$A$23</f>
        <v>39666</v>
      </c>
      <c r="B30" s="191" t="str">
        <f>'[5]Opérations'!$D$1</f>
        <v>CM-CIC Securities</v>
      </c>
      <c r="C30" s="57" t="s">
        <v>55</v>
      </c>
      <c r="D30" s="87">
        <f>IF($J$3=0%,'[5]Opérations'!$C$23,'[5]Opérations'!$C$23*$J$3)</f>
        <v>1</v>
      </c>
      <c r="E30" s="58">
        <f>'[5]Opérations'!$C$24</f>
        <v>129.99</v>
      </c>
      <c r="F30" s="59">
        <f>IF($J$3=0%,'[5]Opérations'!$C$25,'[5]Opérations'!$C$25*$J$3)</f>
        <v>129.99</v>
      </c>
      <c r="G30" s="60"/>
      <c r="H30" s="61"/>
    </row>
    <row r="31" spans="1:8" s="50" customFormat="1" ht="15">
      <c r="A31" s="56">
        <f>'[5]Opérations'!$A$23</f>
        <v>39666</v>
      </c>
      <c r="B31" s="191" t="str">
        <f>'[5]Opérations'!$D$1</f>
        <v>CM-CIC Securities</v>
      </c>
      <c r="C31" s="57" t="s">
        <v>56</v>
      </c>
      <c r="D31" s="87">
        <f>IF($J$3=0%,'[5]Opérations'!$D$23,'[5]Opérations'!$D$23*$J$3)</f>
        <v>90</v>
      </c>
      <c r="E31" s="58">
        <f>'[5]Opérations'!$D$24</f>
        <v>135.40889</v>
      </c>
      <c r="F31" s="59">
        <f>IF($J$3=0%,'[5]Opérations'!$D$25,'[5]Opérations'!$D$25*$J$3)</f>
        <v>12186.8</v>
      </c>
      <c r="G31" s="60"/>
      <c r="H31" s="61"/>
    </row>
    <row r="32" spans="1:8" s="50" customFormat="1" ht="15">
      <c r="A32" s="56">
        <f>'[5]Opérations'!$A$28</f>
        <v>39667</v>
      </c>
      <c r="B32" s="191" t="str">
        <f>'[5]Opérations'!$D$1</f>
        <v>CM-CIC Securities</v>
      </c>
      <c r="C32" s="57" t="s">
        <v>55</v>
      </c>
      <c r="D32" s="87">
        <f>IF($J$3=0%,'[5]Opérations'!$C$28,'[5]Opérations'!$C$28*$J$3)</f>
        <v>1</v>
      </c>
      <c r="E32" s="58">
        <f>'[5]Opérations'!$C$29</f>
        <v>134.98</v>
      </c>
      <c r="F32" s="59">
        <f>IF($J$3=0%,'[5]Opérations'!$C$30,'[5]Opérations'!$C$30*$J$3)</f>
        <v>134.98</v>
      </c>
      <c r="G32" s="60"/>
      <c r="H32" s="61"/>
    </row>
    <row r="33" spans="1:8" s="50" customFormat="1" ht="15">
      <c r="A33" s="56">
        <f>'[5]Opérations'!$A$28</f>
        <v>39667</v>
      </c>
      <c r="B33" s="191" t="str">
        <f>'[5]Opérations'!$D$1</f>
        <v>CM-CIC Securities</v>
      </c>
      <c r="C33" s="57" t="s">
        <v>56</v>
      </c>
      <c r="D33" s="87">
        <f>IF($J$3=0%,'[5]Opérations'!$D$28,'[5]Opérations'!$D$28*$J$3)</f>
        <v>1</v>
      </c>
      <c r="E33" s="58">
        <f>'[5]Opérations'!$D$29</f>
        <v>134.98</v>
      </c>
      <c r="F33" s="59">
        <f>IF($J$3=0%,'[5]Opérations'!$D$30,'[5]Opérations'!$D$30*$J$3)</f>
        <v>134.98</v>
      </c>
      <c r="G33" s="60"/>
      <c r="H33" s="61"/>
    </row>
    <row r="34" spans="1:8" s="50" customFormat="1" ht="15">
      <c r="A34" s="56">
        <f>'[5]Opérations'!$A$33</f>
        <v>39668</v>
      </c>
      <c r="B34" s="191" t="str">
        <f>'[5]Opérations'!$D$1</f>
        <v>CM-CIC Securities</v>
      </c>
      <c r="C34" s="57" t="s">
        <v>55</v>
      </c>
      <c r="D34" s="87">
        <f>IF($J$3=0%,'[5]Opérations'!$C$33,'[5]Opérations'!$C$33*$J$3)</f>
        <v>50</v>
      </c>
      <c r="E34" s="58">
        <f>'[5]Opérations'!$C$34</f>
        <v>132.016</v>
      </c>
      <c r="F34" s="59">
        <f>IF($J$3=0%,'[5]Opérations'!$C$35,'[5]Opérations'!$C$35*$J$3)</f>
        <v>6600.8</v>
      </c>
      <c r="G34" s="60"/>
      <c r="H34" s="61"/>
    </row>
    <row r="35" spans="1:8" s="50" customFormat="1" ht="15">
      <c r="A35" s="56">
        <f>'[5]Opérations'!$A$33</f>
        <v>39668</v>
      </c>
      <c r="B35" s="191" t="str">
        <f>'[5]Opérations'!$D$1</f>
        <v>CM-CIC Securities</v>
      </c>
      <c r="C35" s="57" t="s">
        <v>56</v>
      </c>
      <c r="D35" s="87">
        <f>IF($J$3=0%,'[5]Opérations'!$D$33,'[5]Opérations'!$D$33*$J$3)</f>
        <v>1</v>
      </c>
      <c r="E35" s="58">
        <f>'[5]Opérations'!$D$34</f>
        <v>134</v>
      </c>
      <c r="F35" s="59">
        <f>IF($J$3=0%,'[5]Opérations'!$D$35,'[5]Opérations'!$D$35*$J$3)</f>
        <v>134</v>
      </c>
      <c r="G35" s="60"/>
      <c r="H35" s="61"/>
    </row>
    <row r="36" spans="1:8" s="50" customFormat="1" ht="15">
      <c r="A36" s="56">
        <f>'[5]Opérations'!$A$38</f>
        <v>39671</v>
      </c>
      <c r="B36" s="191" t="str">
        <f>'[5]Opérations'!$D$1</f>
        <v>CM-CIC Securities</v>
      </c>
      <c r="C36" s="57" t="s">
        <v>55</v>
      </c>
      <c r="D36" s="87">
        <f>IF($J$3=0%,'[5]Opérations'!$C$38,'[5]Opérations'!$C$38*$J$3)</f>
        <v>20</v>
      </c>
      <c r="E36" s="58">
        <f>'[5]Opérations'!$C$39</f>
        <v>129.5</v>
      </c>
      <c r="F36" s="59">
        <f>IF($J$3=0%,'[5]Opérations'!$C$40,'[5]Opérations'!$C$40*$J$3)</f>
        <v>2590</v>
      </c>
      <c r="G36" s="60"/>
      <c r="H36" s="61"/>
    </row>
    <row r="37" spans="1:8" s="50" customFormat="1" ht="15">
      <c r="A37" s="56">
        <f>'[5]Opérations'!$A$38</f>
        <v>39671</v>
      </c>
      <c r="B37" s="191" t="str">
        <f>'[5]Opérations'!$D$1</f>
        <v>CM-CIC Securities</v>
      </c>
      <c r="C37" s="57" t="s">
        <v>56</v>
      </c>
      <c r="D37" s="87">
        <f>IF($J$3=0%,'[5]Opérations'!$D$38,'[5]Opérations'!$D$38*$J$3)</f>
        <v>1</v>
      </c>
      <c r="E37" s="58">
        <f>'[5]Opérations'!$D$39</f>
        <v>130</v>
      </c>
      <c r="F37" s="59">
        <f>IF($J$3=0%,'[5]Opérations'!$D$40,'[5]Opérations'!$D$40*$J$3)</f>
        <v>130</v>
      </c>
      <c r="G37" s="60"/>
      <c r="H37" s="61"/>
    </row>
    <row r="38" spans="1:8" s="50" customFormat="1" ht="15">
      <c r="A38" s="56">
        <f>'[5]Opérations'!$A$43</f>
        <v>39672</v>
      </c>
      <c r="B38" s="191" t="str">
        <f>'[5]Opérations'!$D$1</f>
        <v>CM-CIC Securities</v>
      </c>
      <c r="C38" s="57" t="s">
        <v>55</v>
      </c>
      <c r="D38" s="87">
        <f>IF($J$3=0%,'[5]Opérations'!$C$43,'[5]Opérations'!$C$43*$J$3)</f>
        <v>11</v>
      </c>
      <c r="E38" s="58">
        <f>'[5]Opérations'!$C$44</f>
        <v>132.02727</v>
      </c>
      <c r="F38" s="59">
        <f>IF($J$3=0%,'[5]Opérations'!$C$45,'[5]Opérations'!$C$45*$J$3)</f>
        <v>1452.3</v>
      </c>
      <c r="G38" s="60"/>
      <c r="H38" s="61"/>
    </row>
    <row r="39" spans="1:8" s="50" customFormat="1" ht="15">
      <c r="A39" s="56">
        <f>'[5]Opérations'!$A$43</f>
        <v>39672</v>
      </c>
      <c r="B39" s="191" t="str">
        <f>'[5]Opérations'!$D$1</f>
        <v>CM-CIC Securities</v>
      </c>
      <c r="C39" s="57" t="s">
        <v>56</v>
      </c>
      <c r="D39" s="87">
        <f>IF($J$3=0%,'[5]Opérations'!$D$43,'[5]Opérations'!$D$43*$J$3)</f>
        <v>1</v>
      </c>
      <c r="E39" s="58">
        <f>'[5]Opérations'!$D$44</f>
        <v>132</v>
      </c>
      <c r="F39" s="59">
        <f>IF($J$3=0%,'[5]Opérations'!$D$45,'[5]Opérations'!$D$45*$J$3)</f>
        <v>132</v>
      </c>
      <c r="G39" s="60"/>
      <c r="H39" s="61"/>
    </row>
    <row r="40" spans="1:8" s="50" customFormat="1" ht="15">
      <c r="A40" s="56">
        <f>'[5]Opérations'!$A$48</f>
        <v>39673</v>
      </c>
      <c r="B40" s="191" t="str">
        <f>'[5]Opérations'!$D$1</f>
        <v>CM-CIC Securities</v>
      </c>
      <c r="C40" s="57" t="s">
        <v>55</v>
      </c>
      <c r="D40" s="87">
        <f>IF($J$3=0%,'[5]Opérations'!$C$48,'[5]Opérations'!$C$48*$J$3)</f>
        <v>16</v>
      </c>
      <c r="E40" s="58">
        <f>'[5]Opérations'!$C$49</f>
        <v>130.87625</v>
      </c>
      <c r="F40" s="59">
        <f>IF($J$3=0%,'[5]Opérations'!$C$50,'[5]Opérations'!$C$50*$J$3)</f>
        <v>2094.02</v>
      </c>
      <c r="G40" s="60"/>
      <c r="H40" s="61"/>
    </row>
    <row r="41" spans="1:8" s="50" customFormat="1" ht="15">
      <c r="A41" s="56">
        <f>'[5]Opérations'!$A$48</f>
        <v>39673</v>
      </c>
      <c r="B41" s="191" t="str">
        <f>'[5]Opérations'!$D$1</f>
        <v>CM-CIC Securities</v>
      </c>
      <c r="C41" s="57" t="s">
        <v>56</v>
      </c>
      <c r="D41" s="87">
        <f>IF($J$3=0%,'[5]Opérations'!$D$48,'[5]Opérations'!$D$48*$J$3)</f>
        <v>1</v>
      </c>
      <c r="E41" s="58">
        <f>'[5]Opérations'!$D$49</f>
        <v>132.02</v>
      </c>
      <c r="F41" s="59">
        <f>IF($J$3=0%,'[5]Opérations'!$D$50,'[5]Opérations'!$D$50*$J$3)</f>
        <v>132.02</v>
      </c>
      <c r="G41" s="60"/>
      <c r="H41" s="61"/>
    </row>
    <row r="42" spans="1:8" s="50" customFormat="1" ht="15">
      <c r="A42" s="56">
        <f>'[5]Opérations'!$A$53</f>
        <v>39674</v>
      </c>
      <c r="B42" s="191" t="str">
        <f>'[5]Opérations'!$D$1</f>
        <v>CM-CIC Securities</v>
      </c>
      <c r="C42" s="57" t="s">
        <v>55</v>
      </c>
      <c r="D42" s="87">
        <f>IF($J$3=0%,'[5]Opérations'!$C$53,'[5]Opérations'!$C$53*$J$3)</f>
        <v>11</v>
      </c>
      <c r="E42" s="58">
        <f>'[5]Opérations'!$C$54</f>
        <v>128.36364</v>
      </c>
      <c r="F42" s="59">
        <f>IF($J$3=0%,'[5]Opérations'!$C$55,'[5]Opérations'!$C$55*$J$3)</f>
        <v>1412</v>
      </c>
      <c r="G42" s="60"/>
      <c r="H42" s="61"/>
    </row>
    <row r="43" spans="1:8" s="50" customFormat="1" ht="15">
      <c r="A43" s="56">
        <f>'[5]Opérations'!$A$53</f>
        <v>39674</v>
      </c>
      <c r="B43" s="191" t="str">
        <f>'[5]Opérations'!$D$1</f>
        <v>CM-CIC Securities</v>
      </c>
      <c r="C43" s="57" t="s">
        <v>56</v>
      </c>
      <c r="D43" s="87">
        <f>IF($J$3=0%,'[5]Opérations'!$D$53,'[5]Opérations'!$D$53*$J$3)</f>
        <v>136</v>
      </c>
      <c r="E43" s="58">
        <f>'[5]Opérations'!$D$54</f>
        <v>128.05882</v>
      </c>
      <c r="F43" s="59">
        <f>IF($J$3=0%,'[5]Opérations'!$D$55,'[5]Opérations'!$D$55*$J$3)</f>
        <v>17416</v>
      </c>
      <c r="G43" s="60"/>
      <c r="H43" s="61"/>
    </row>
    <row r="44" spans="1:8" s="50" customFormat="1" ht="15">
      <c r="A44" s="56">
        <f>'[5]Opérations'!$A$58</f>
        <v>39675</v>
      </c>
      <c r="B44" s="191" t="str">
        <f>'[5]Opérations'!$D$1</f>
        <v>CM-CIC Securities</v>
      </c>
      <c r="C44" s="57" t="s">
        <v>55</v>
      </c>
      <c r="D44" s="87">
        <f>IF($J$3=0%,'[5]Opérations'!$C$58,'[5]Opérations'!$C$58*$J$3)</f>
        <v>12</v>
      </c>
      <c r="E44" s="58">
        <f>'[5]Opérations'!$C$59</f>
        <v>127.70833</v>
      </c>
      <c r="F44" s="59">
        <f>IF($J$3=0%,'[5]Opérations'!$C$60,'[5]Opérations'!$C$60*$J$3)</f>
        <v>1532.5</v>
      </c>
      <c r="G44" s="60"/>
      <c r="H44" s="61"/>
    </row>
    <row r="45" spans="1:8" s="50" customFormat="1" ht="15">
      <c r="A45" s="56">
        <f>'[5]Opérations'!$A$58</f>
        <v>39675</v>
      </c>
      <c r="B45" s="191" t="str">
        <f>'[5]Opérations'!$D$1</f>
        <v>CM-CIC Securities</v>
      </c>
      <c r="C45" s="57" t="s">
        <v>56</v>
      </c>
      <c r="D45" s="87">
        <f>IF($J$3=0%,'[5]Opérations'!$D$58,'[5]Opérations'!$D$58*$J$3)</f>
        <v>1</v>
      </c>
      <c r="E45" s="58">
        <f>'[5]Opérations'!$D$59</f>
        <v>128</v>
      </c>
      <c r="F45" s="59">
        <f>IF($J$3=0%,'[5]Opérations'!$D$60,'[5]Opérations'!$D$60*$J$3)</f>
        <v>128</v>
      </c>
      <c r="G45" s="60"/>
      <c r="H45" s="61"/>
    </row>
    <row r="46" spans="1:8" s="50" customFormat="1" ht="15">
      <c r="A46" s="56">
        <f>'[5]Opérations'!$A$63</f>
        <v>39678</v>
      </c>
      <c r="B46" s="191" t="str">
        <f>'[5]Opérations'!$D$1</f>
        <v>CM-CIC Securities</v>
      </c>
      <c r="C46" s="57" t="s">
        <v>55</v>
      </c>
      <c r="D46" s="87">
        <f>IF($J$3=0%,'[5]Opérations'!$C$63,'[5]Opérations'!$C$63*$J$3)</f>
        <v>1</v>
      </c>
      <c r="E46" s="58">
        <f>'[5]Opérations'!$C$64</f>
        <v>128.5</v>
      </c>
      <c r="F46" s="59">
        <f>IF($J$3=0%,'[5]Opérations'!$C$65,'[5]Opérations'!$C$65*$J$3)</f>
        <v>128.5</v>
      </c>
      <c r="G46" s="60"/>
      <c r="H46" s="61"/>
    </row>
    <row r="47" spans="1:8" s="50" customFormat="1" ht="15">
      <c r="A47" s="56">
        <f>'[5]Opérations'!$A$63</f>
        <v>39678</v>
      </c>
      <c r="B47" s="191" t="str">
        <f>'[5]Opérations'!$D$1</f>
        <v>CM-CIC Securities</v>
      </c>
      <c r="C47" s="57" t="s">
        <v>56</v>
      </c>
      <c r="D47" s="87">
        <f>IF($J$3=0%,'[5]Opérations'!$D$63,'[5]Opérations'!$D$63*$J$3)</f>
        <v>1</v>
      </c>
      <c r="E47" s="58">
        <f>'[5]Opérations'!$D$64</f>
        <v>128.5</v>
      </c>
      <c r="F47" s="59">
        <f>IF($J$3=0%,'[5]Opérations'!$D$65,'[5]Opérations'!$D$65*$J$3)</f>
        <v>128.5</v>
      </c>
      <c r="G47" s="60"/>
      <c r="H47" s="61"/>
    </row>
    <row r="48" spans="1:8" s="50" customFormat="1" ht="15">
      <c r="A48" s="56">
        <f>'[5]Opérations'!$A$68</f>
        <v>39679</v>
      </c>
      <c r="B48" s="191" t="str">
        <f>'[5]Opérations'!$D$1</f>
        <v>CM-CIC Securities</v>
      </c>
      <c r="C48" s="57" t="s">
        <v>55</v>
      </c>
      <c r="D48" s="87">
        <f>IF($J$3=0%,'[5]Opérations'!$C$68,'[5]Opérations'!$C$68*$J$3)</f>
        <v>42</v>
      </c>
      <c r="E48" s="58">
        <f>'[5]Opérations'!$C$69</f>
        <v>126.99881</v>
      </c>
      <c r="F48" s="59">
        <f>IF($J$3=0%,'[5]Opérations'!$C$70,'[5]Opérations'!$C$70*$J$3)</f>
        <v>5333.95</v>
      </c>
      <c r="G48" s="60"/>
      <c r="H48" s="61"/>
    </row>
    <row r="49" spans="1:8" s="50" customFormat="1" ht="15">
      <c r="A49" s="56">
        <f>'[5]Opérations'!$A$68</f>
        <v>39679</v>
      </c>
      <c r="B49" s="191" t="str">
        <f>'[5]Opérations'!$D$1</f>
        <v>CM-CIC Securities</v>
      </c>
      <c r="C49" s="57" t="s">
        <v>56</v>
      </c>
      <c r="D49" s="87">
        <f>IF($J$3=0%,'[5]Opérations'!$D$68,'[5]Opérations'!$D$68*$J$3)</f>
        <v>10</v>
      </c>
      <c r="E49" s="58">
        <f>'[5]Opérations'!$D$69</f>
        <v>128.801</v>
      </c>
      <c r="F49" s="59">
        <f>IF($J$3=0%,'[5]Opérations'!$D$70,'[5]Opérations'!$D$70*$J$3)</f>
        <v>1288.01</v>
      </c>
      <c r="G49" s="60"/>
      <c r="H49" s="61"/>
    </row>
    <row r="50" spans="1:8" s="50" customFormat="1" ht="15">
      <c r="A50" s="56">
        <f>'[5]Opérations'!$A$73</f>
        <v>39680</v>
      </c>
      <c r="B50" s="191" t="str">
        <f>'[5]Opérations'!$D$1</f>
        <v>CM-CIC Securities</v>
      </c>
      <c r="C50" s="57" t="s">
        <v>55</v>
      </c>
      <c r="D50" s="87">
        <f>IF($J$3=0%,'[5]Opérations'!$C$73,'[5]Opérations'!$C$73*$J$3)</f>
        <v>11</v>
      </c>
      <c r="E50" s="58">
        <f>'[5]Opérations'!$C$74</f>
        <v>127.00091</v>
      </c>
      <c r="F50" s="59">
        <f>IF($J$3=0%,'[5]Opérations'!$C$75,'[5]Opérations'!$C$75*$J$3)</f>
        <v>1397.01</v>
      </c>
      <c r="G50" s="60"/>
      <c r="H50" s="61"/>
    </row>
    <row r="51" spans="1:8" s="50" customFormat="1" ht="15">
      <c r="A51" s="56">
        <f>'[5]Opérations'!$A$73</f>
        <v>39680</v>
      </c>
      <c r="B51" s="191" t="str">
        <f>'[5]Opérations'!$D$1</f>
        <v>CM-CIC Securities</v>
      </c>
      <c r="C51" s="57" t="s">
        <v>56</v>
      </c>
      <c r="D51" s="87">
        <f>IF($J$3=0%,'[5]Opérations'!$D$73,'[5]Opérations'!$D$73*$J$3)</f>
        <v>1</v>
      </c>
      <c r="E51" s="58">
        <f>'[5]Opérations'!$D$74</f>
        <v>127.01</v>
      </c>
      <c r="F51" s="59">
        <f>IF($J$3=0%,'[5]Opérations'!$D$75,'[5]Opérations'!$D$75*$J$3)</f>
        <v>127.01</v>
      </c>
      <c r="G51" s="60"/>
      <c r="H51" s="61"/>
    </row>
    <row r="52" spans="1:8" s="50" customFormat="1" ht="15">
      <c r="A52" s="56">
        <f>'[5]Opérations'!$A$78</f>
        <v>39681</v>
      </c>
      <c r="B52" s="191" t="str">
        <f>'[5]Opérations'!$D$1</f>
        <v>CM-CIC Securities</v>
      </c>
      <c r="C52" s="57" t="s">
        <v>55</v>
      </c>
      <c r="D52" s="87">
        <f>IF($J$3=0%,'[5]Opérations'!$C$78,'[5]Opérations'!$C$78*$J$3)</f>
        <v>50</v>
      </c>
      <c r="E52" s="58">
        <f>'[5]Opérations'!$C$79</f>
        <v>126.056</v>
      </c>
      <c r="F52" s="59">
        <f>IF($J$3=0%,'[5]Opérations'!$C$80,'[5]Opérations'!$C$80*$J$3)</f>
        <v>6302.8</v>
      </c>
      <c r="G52" s="60"/>
      <c r="H52" s="61"/>
    </row>
    <row r="53" spans="1:8" s="50" customFormat="1" ht="15">
      <c r="A53" s="56">
        <f>'[5]Opérations'!$A$78</f>
        <v>39681</v>
      </c>
      <c r="B53" s="191" t="str">
        <f>'[5]Opérations'!$D$1</f>
        <v>CM-CIC Securities</v>
      </c>
      <c r="C53" s="57" t="s">
        <v>56</v>
      </c>
      <c r="D53" s="87">
        <f>IF($J$3=0%,'[5]Opérations'!$D$78,'[5]Opérations'!$D$78*$J$3)</f>
        <v>1</v>
      </c>
      <c r="E53" s="58">
        <f>'[5]Opérations'!$D$79</f>
        <v>127</v>
      </c>
      <c r="F53" s="59">
        <f>IF($J$3=0%,'[5]Opérations'!$D$80,'[5]Opérations'!$D$80*$J$3)</f>
        <v>127</v>
      </c>
      <c r="G53" s="60"/>
      <c r="H53" s="61"/>
    </row>
    <row r="54" spans="1:8" s="50" customFormat="1" ht="15">
      <c r="A54" s="56">
        <f>'[5]Opérations'!$A$83</f>
        <v>39682</v>
      </c>
      <c r="B54" s="191" t="str">
        <f>'[5]Opérations'!$D$1</f>
        <v>CM-CIC Securities</v>
      </c>
      <c r="C54" s="57" t="s">
        <v>55</v>
      </c>
      <c r="D54" s="87">
        <f>IF($J$3=0%,'[5]Opérations'!$C$83,'[5]Opérations'!$C$83*$J$3)</f>
        <v>70</v>
      </c>
      <c r="E54" s="58">
        <f>'[5]Opérations'!$C$84</f>
        <v>125.39429</v>
      </c>
      <c r="F54" s="59">
        <f>IF($J$3=0%,'[5]Opérations'!$C$85,'[5]Opérations'!$C$85*$J$3)</f>
        <v>8777.6</v>
      </c>
      <c r="G54" s="60"/>
      <c r="H54" s="61"/>
    </row>
    <row r="55" spans="1:8" s="50" customFormat="1" ht="15">
      <c r="A55" s="56">
        <f>'[5]Opérations'!$A$83</f>
        <v>39682</v>
      </c>
      <c r="B55" s="191" t="str">
        <f>'[5]Opérations'!$D$1</f>
        <v>CM-CIC Securities</v>
      </c>
      <c r="C55" s="57" t="s">
        <v>56</v>
      </c>
      <c r="D55" s="87">
        <f>IF($J$3=0%,'[5]Opérations'!$D$83,'[5]Opérations'!$D$83*$J$3)</f>
        <v>1</v>
      </c>
      <c r="E55" s="58">
        <f>'[5]Opérations'!$D$84</f>
        <v>126</v>
      </c>
      <c r="F55" s="59">
        <f>IF($J$3=0%,'[5]Opérations'!$D$85,'[5]Opérations'!$D$85*$J$3)</f>
        <v>126</v>
      </c>
      <c r="G55" s="60"/>
      <c r="H55" s="61"/>
    </row>
    <row r="56" spans="1:8" s="50" customFormat="1" ht="15">
      <c r="A56" s="56">
        <f>'[5]Opérations'!$A$88</f>
        <v>39685</v>
      </c>
      <c r="B56" s="191" t="str">
        <f>'[5]Opérations'!$D$1</f>
        <v>CM-CIC Securities</v>
      </c>
      <c r="C56" s="57" t="s">
        <v>55</v>
      </c>
      <c r="D56" s="87">
        <f>IF($J$3=0%,'[5]Opérations'!$C$88,'[5]Opérations'!$C$88*$J$3)</f>
        <v>187</v>
      </c>
      <c r="E56" s="58">
        <f>'[5]Opérations'!$C$89</f>
        <v>124.89572</v>
      </c>
      <c r="F56" s="59">
        <f>IF($J$3=0%,'[5]Opérations'!$C$90,'[5]Opérations'!$C$90*$J$3)</f>
        <v>23355.5</v>
      </c>
      <c r="G56" s="60"/>
      <c r="H56" s="61"/>
    </row>
    <row r="57" spans="1:8" s="50" customFormat="1" ht="15">
      <c r="A57" s="56">
        <f>'[5]Opérations'!$A$88</f>
        <v>39685</v>
      </c>
      <c r="B57" s="191" t="str">
        <f>'[5]Opérations'!$D$1</f>
        <v>CM-CIC Securities</v>
      </c>
      <c r="C57" s="57" t="s">
        <v>56</v>
      </c>
      <c r="D57" s="87">
        <f>IF($J$3=0%,'[5]Opérations'!$D$88,'[5]Opérations'!$D$88*$J$3)</f>
        <v>6</v>
      </c>
      <c r="E57" s="58">
        <f>'[5]Opérations'!$D$89</f>
        <v>126.5</v>
      </c>
      <c r="F57" s="59">
        <f>IF($J$3=0%,'[5]Opérations'!$D$90,'[5]Opérations'!$D$90*$J$3)</f>
        <v>759</v>
      </c>
      <c r="G57" s="60"/>
      <c r="H57" s="61"/>
    </row>
    <row r="58" spans="1:8" s="50" customFormat="1" ht="15">
      <c r="A58" s="56">
        <f>'[5]Opérations'!$A$93</f>
        <v>39686</v>
      </c>
      <c r="B58" s="191" t="str">
        <f>'[5]Opérations'!$D$1</f>
        <v>CM-CIC Securities</v>
      </c>
      <c r="C58" s="57" t="s">
        <v>55</v>
      </c>
      <c r="D58" s="87">
        <f>IF($J$3=0%,'[5]Opérations'!$C$93,'[5]Opérations'!$C$93*$J$3)</f>
        <v>1</v>
      </c>
      <c r="E58" s="58">
        <f>'[5]Opérations'!$C$94</f>
        <v>124.85</v>
      </c>
      <c r="F58" s="59">
        <f>IF($J$3=0%,'[5]Opérations'!$C$95,'[5]Opérations'!$C$95*$J$3)</f>
        <v>124.85</v>
      </c>
      <c r="G58" s="60"/>
      <c r="H58" s="61"/>
    </row>
    <row r="59" spans="1:8" s="50" customFormat="1" ht="14.25" customHeight="1">
      <c r="A59" s="56">
        <f>'[5]Opérations'!$A$93</f>
        <v>39686</v>
      </c>
      <c r="B59" s="191" t="str">
        <f>'[5]Opérations'!$D$1</f>
        <v>CM-CIC Securities</v>
      </c>
      <c r="C59" s="57" t="s">
        <v>56</v>
      </c>
      <c r="D59" s="87">
        <f>IF($J$3=0%,'[5]Opérations'!$D$93,'[5]Opérations'!$D$93*$J$3)</f>
        <v>1</v>
      </c>
      <c r="E59" s="58">
        <f>'[5]Opérations'!$D$94</f>
        <v>124.85</v>
      </c>
      <c r="F59" s="59">
        <f>IF($J$3=0%,'[5]Opérations'!$D$95,'[5]Opérations'!$D$95*$J$3)</f>
        <v>124.85</v>
      </c>
      <c r="G59" s="60"/>
      <c r="H59" s="61"/>
    </row>
    <row r="60" spans="1:8" s="50" customFormat="1" ht="15">
      <c r="A60" s="56">
        <f>'[5]Opérations'!$A$98</f>
        <v>39687</v>
      </c>
      <c r="B60" s="191" t="str">
        <f>'[5]Opérations'!$D$1</f>
        <v>CM-CIC Securities</v>
      </c>
      <c r="C60" s="57" t="s">
        <v>55</v>
      </c>
      <c r="D60" s="87">
        <f>IF($J$3=0%,'[5]Opérations'!$C$98,'[5]Opérations'!$C$98*$J$3)</f>
        <v>9</v>
      </c>
      <c r="E60" s="58">
        <f>'[5]Opérations'!$C$99</f>
        <v>124.30778</v>
      </c>
      <c r="F60" s="59">
        <f>IF($J$3=0%,'[5]Opérations'!$C$100,'[5]Opérations'!$C$100*$J$3)</f>
        <v>1118.77</v>
      </c>
      <c r="G60" s="60"/>
      <c r="H60" s="61"/>
    </row>
    <row r="61" spans="1:8" s="50" customFormat="1" ht="15">
      <c r="A61" s="56">
        <f>'[5]Opérations'!$A$98</f>
        <v>39687</v>
      </c>
      <c r="B61" s="191" t="str">
        <f>'[5]Opérations'!$D$1</f>
        <v>CM-CIC Securities</v>
      </c>
      <c r="C61" s="57" t="s">
        <v>56</v>
      </c>
      <c r="D61" s="87">
        <f>IF($J$3=0%,'[5]Opérations'!$D$98,'[5]Opérations'!$D$98*$J$3)</f>
        <v>1</v>
      </c>
      <c r="E61" s="58">
        <f>'[5]Opérations'!$D$99</f>
        <v>125.4</v>
      </c>
      <c r="F61" s="59">
        <f>IF($J$3=0%,'[5]Opérations'!$D$100,'[5]Opérations'!$D$100*$J$3)</f>
        <v>125.4</v>
      </c>
      <c r="G61" s="60"/>
      <c r="H61" s="61"/>
    </row>
    <row r="62" spans="1:8" s="50" customFormat="1" ht="15">
      <c r="A62" s="56">
        <f>'[5]Opérations'!$A$103</f>
        <v>39688</v>
      </c>
      <c r="B62" s="191" t="str">
        <f>'[5]Opérations'!$D$1</f>
        <v>CM-CIC Securities</v>
      </c>
      <c r="C62" s="57" t="s">
        <v>55</v>
      </c>
      <c r="D62" s="87">
        <f>IF($J$3=0%,'[5]Opérations'!$C$103,'[5]Opérations'!$C$103*$J$3)</f>
        <v>13</v>
      </c>
      <c r="E62" s="58">
        <f>'[5]Opérations'!$C$104</f>
        <v>124.10538</v>
      </c>
      <c r="F62" s="59">
        <f>IF($J$3=0%,'[5]Opérations'!$C$105,'[5]Opérations'!$C$105*$J$3)</f>
        <v>1613.37</v>
      </c>
      <c r="G62" s="60"/>
      <c r="H62" s="61"/>
    </row>
    <row r="63" spans="1:8" s="50" customFormat="1" ht="15">
      <c r="A63" s="56">
        <f>'[5]Opérations'!$A$103</f>
        <v>39688</v>
      </c>
      <c r="B63" s="191" t="str">
        <f>'[5]Opérations'!$D$1</f>
        <v>CM-CIC Securities</v>
      </c>
      <c r="C63" s="57" t="s">
        <v>56</v>
      </c>
      <c r="D63" s="87">
        <f>IF($J$3=0%,'[5]Opérations'!$D$103,'[5]Opérations'!$D$103*$J$3)</f>
        <v>146</v>
      </c>
      <c r="E63" s="58">
        <f>'[5]Opérations'!$D$104</f>
        <v>125.25938</v>
      </c>
      <c r="F63" s="59">
        <f>IF($J$3=0%,'[5]Opérations'!$D$105,'[5]Opérations'!$D$105*$J$3)</f>
        <v>18287.87</v>
      </c>
      <c r="G63" s="60"/>
      <c r="H63" s="61"/>
    </row>
    <row r="64" spans="1:8" s="50" customFormat="1" ht="15">
      <c r="A64" s="56">
        <f>'[5]Opérations'!$A$108</f>
        <v>39689</v>
      </c>
      <c r="B64" s="191" t="str">
        <f>'[5]Opérations'!$D$1</f>
        <v>CM-CIC Securities</v>
      </c>
      <c r="C64" s="57" t="s">
        <v>55</v>
      </c>
      <c r="D64" s="87">
        <f>IF($J$3=0%,'[5]Opérations'!$C$108,'[5]Opérations'!$C$108*$J$3)</f>
        <v>106</v>
      </c>
      <c r="E64" s="58">
        <f>'[5]Opérations'!$C$109</f>
        <v>123.82245</v>
      </c>
      <c r="F64" s="59">
        <f>IF($J$3=0%,'[5]Opérations'!$C$110,'[5]Opérations'!$C$110*$J$3)</f>
        <v>13125.18</v>
      </c>
      <c r="G64" s="60"/>
      <c r="H64" s="61"/>
    </row>
    <row r="65" spans="1:8" s="50" customFormat="1" ht="14.25" customHeight="1">
      <c r="A65" s="56">
        <f>'[5]Opérations'!$A$108</f>
        <v>39689</v>
      </c>
      <c r="B65" s="191" t="str">
        <f>'[5]Opérations'!$D$1</f>
        <v>CM-CIC Securities</v>
      </c>
      <c r="C65" s="57" t="s">
        <v>56</v>
      </c>
      <c r="D65" s="87">
        <f>IF($J$3=0%,'[5]Opérations'!$D$108,'[5]Opérations'!$D$108*$J$3)</f>
        <v>1</v>
      </c>
      <c r="E65" s="58">
        <f>'[5]Opérations'!$D$109</f>
        <v>125.3</v>
      </c>
      <c r="F65" s="59">
        <f>IF($J$3=0%,'[5]Opérations'!$D$110,'[5]Opérations'!$D$110*$J$3)</f>
        <v>125.3</v>
      </c>
      <c r="G65" s="60"/>
      <c r="H65" s="61"/>
    </row>
    <row r="66" spans="1:8" s="50" customFormat="1" ht="15">
      <c r="A66" s="56" t="str">
        <f>'[5]Opérations'!$A$113</f>
        <v>Total 1 Somme Quantité</v>
      </c>
      <c r="B66" s="191" t="str">
        <f>'[5]Opérations'!$D$1</f>
        <v>CM-CIC Securities</v>
      </c>
      <c r="C66" s="57" t="s">
        <v>55</v>
      </c>
      <c r="D66" s="87">
        <f>IF($J$3=0%,'[5]Opérations'!$C$113,'[5]Opérations'!$C$113*$J$3)</f>
        <v>759</v>
      </c>
      <c r="E66" s="58">
        <f>'[5]Opérations'!$C$114</f>
        <v>128.0665238095238</v>
      </c>
      <c r="F66" s="59">
        <f>IF($J$3=0%,'[5]Opérations'!$C$115,'[5]Opérations'!$C$115*$J$3)</f>
        <v>96201.07</v>
      </c>
      <c r="G66" s="60"/>
      <c r="H66" s="61"/>
    </row>
    <row r="67" spans="1:8" s="50" customFormat="1" ht="15.75" customHeight="1">
      <c r="A67" s="163" t="str">
        <f>'[5]Opérations'!$A$113</f>
        <v>Total 1 Somme Quantité</v>
      </c>
      <c r="B67" s="192" t="str">
        <f>'[5]Opérations'!$D$1</f>
        <v>CM-CIC Securities</v>
      </c>
      <c r="C67" s="164" t="s">
        <v>56</v>
      </c>
      <c r="D67" s="165">
        <f>IF($J$3=0%,'[5]Opérations'!$D$113,'[5]Opérations'!$D$113*$J$3)</f>
        <v>424</v>
      </c>
      <c r="E67" s="166">
        <f>'[5]Opérations'!$D$114</f>
        <v>128.90102000000002</v>
      </c>
      <c r="F67" s="167">
        <f>IF($J$3=0%,'[5]Opérations'!$D$115,'[5]Opérations'!$D$115*$J$3)</f>
        <v>54637.24</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9" t="s">
        <v>57</v>
      </c>
      <c r="B74" s="250"/>
      <c r="C74" s="250"/>
      <c r="D74" s="250"/>
      <c r="E74" s="250"/>
      <c r="F74" s="250"/>
      <c r="G74" s="250"/>
      <c r="H74" s="251"/>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5" t="s">
        <v>59</v>
      </c>
      <c r="B81" s="256"/>
      <c r="C81" s="256"/>
      <c r="D81" s="256"/>
      <c r="E81" s="256"/>
      <c r="F81" s="256"/>
      <c r="G81" s="256"/>
      <c r="H81" s="257"/>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9" t="s">
        <v>64</v>
      </c>
      <c r="B88" s="250"/>
      <c r="C88" s="250"/>
      <c r="D88" s="250"/>
      <c r="E88" s="250"/>
      <c r="F88" s="250"/>
      <c r="G88" s="250"/>
      <c r="H88" s="251"/>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9" t="s">
        <v>65</v>
      </c>
      <c r="B95" s="250"/>
      <c r="C95" s="250"/>
      <c r="D95" s="250"/>
      <c r="E95" s="250"/>
      <c r="F95" s="250"/>
      <c r="G95" s="250"/>
      <c r="H95" s="251"/>
    </row>
    <row r="96" spans="1:8" ht="64.5" customHeight="1" thickBot="1">
      <c r="A96" s="252"/>
      <c r="B96" s="253"/>
      <c r="C96" s="253"/>
      <c r="D96" s="253"/>
      <c r="E96" s="253"/>
      <c r="F96" s="253"/>
      <c r="G96" s="253"/>
      <c r="H96" s="254"/>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2009-04-11T19:58:47Z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747175177</vt:i4>
  </property>
  <property fmtid="{D5CDD505-2E9C-101B-9397-08002B2CF9AE}" pid="3" name="_NewReviewCycle">
    <vt:lpwstr/>
  </property>
  <property fmtid="{D5CDD505-2E9C-101B-9397-08002B2CF9AE}" pid="4" name="_EmailSubject">
    <vt:lpwstr>CP [C 0300] : tableau de rachat d'actions (août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-2057862082</vt:i4>
  </property>
</Properties>
</file>