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resultat €" sheetId="1" r:id="rId1"/>
  </sheets>
  <definedNames>
    <definedName name="_Regression_Int" localSheetId="0" hidden="1">1</definedName>
    <definedName name="_xlnm.Print_Area" localSheetId="0">'resultat €'!$B$1:$F$35</definedName>
    <definedName name="Zone_impres_MI" localSheetId="0">'resultat €'!$B$7:$E$7</definedName>
  </definedNames>
  <calcPr fullCalcOnLoad="1"/>
</workbook>
</file>

<file path=xl/sharedStrings.xml><?xml version="1.0" encoding="utf-8"?>
<sst xmlns="http://schemas.openxmlformats.org/spreadsheetml/2006/main" count="31" uniqueCount="31">
  <si>
    <t>Autres produits opérationnels</t>
  </si>
  <si>
    <t>Coût d'achat et charges externes</t>
  </si>
  <si>
    <t>Résultat avant impôt des sociétés intégrées</t>
  </si>
  <si>
    <t>Impôts courants</t>
  </si>
  <si>
    <t>Impôts différés</t>
  </si>
  <si>
    <t>Résultat net consolidé</t>
  </si>
  <si>
    <t xml:space="preserve">                dont part du Groupe</t>
  </si>
  <si>
    <t xml:space="preserve">                dont part des minoritaires</t>
  </si>
  <si>
    <t xml:space="preserve">Amortissements </t>
  </si>
  <si>
    <t xml:space="preserve">Charges de personnel </t>
  </si>
  <si>
    <t>Résultat des sociétés mises en équivalence</t>
  </si>
  <si>
    <t>Produits de trésorerie et d'équivalents de trésorerie</t>
  </si>
  <si>
    <t>note</t>
  </si>
  <si>
    <t>Résultat opérationnel</t>
  </si>
  <si>
    <t>Chiffre d'affaires</t>
  </si>
  <si>
    <t>Résultat financiers</t>
  </si>
  <si>
    <t>Impôts sur les résultats</t>
  </si>
  <si>
    <t xml:space="preserve"> Comptes de résultat consolidé.</t>
  </si>
  <si>
    <t>Dotation aux provisions et dépréciations</t>
  </si>
  <si>
    <t>Reprise sur provisions et dépréciations</t>
  </si>
  <si>
    <t>Autres charges opérationnelles</t>
  </si>
  <si>
    <t>Autres produits  financiers</t>
  </si>
  <si>
    <t>Autres charges financières</t>
  </si>
  <si>
    <t>Produits de cession de TIAP</t>
  </si>
  <si>
    <t>VNC des TIAP</t>
  </si>
  <si>
    <t>Résultat dilué par action part du groupe en €</t>
  </si>
  <si>
    <t>Résultat net par action part du groupe en €</t>
  </si>
  <si>
    <t>( en milliers d'euros au 30 juin)</t>
  </si>
  <si>
    <t>Dotation aux provisions  pour risques</t>
  </si>
  <si>
    <t xml:space="preserve"> ETATS FINANCIERS CONSOLIDES</t>
  </si>
  <si>
    <t xml:space="preserve"> SCHAEFFER - DUFOUR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</si>
</sst>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#,##0;[Red]#,##0"/>
    <numFmt numFmtId="185" formatCode="#,##0_ ;\-#,##0\ "/>
    <numFmt numFmtId="186" formatCode="[$-40C]dddd\ d\ mmmm\ yyyy"/>
    <numFmt numFmtId="187" formatCode="_-* #,##0.0\ _€_-;\-* #,##0.0\ _€_-;_-* &quot;-&quot;?\ _€_-;_-@_-"/>
    <numFmt numFmtId="188" formatCode="dd/mm/yy;@"/>
  </numFmts>
  <fonts count="3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3"/>
    </font>
    <font>
      <i/>
      <sz val="11"/>
      <name val="Arial"/>
      <family val="2"/>
    </font>
    <font>
      <b/>
      <i/>
      <sz val="16"/>
      <name val="Arial"/>
      <family val="2"/>
    </font>
    <font>
      <i/>
      <sz val="10"/>
      <color indexed="48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23" fillId="7" borderId="1" applyNumberFormat="0" applyAlignment="0" applyProtection="0"/>
    <xf numFmtId="0" fontId="24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1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</cellStyleXfs>
  <cellXfs count="64">
    <xf numFmtId="172" fontId="0" fillId="0" borderId="0" xfId="0" applyAlignment="1">
      <alignment/>
    </xf>
    <xf numFmtId="183" fontId="1" fillId="15" borderId="10" xfId="45" applyNumberFormat="1" applyFont="1" applyFill="1" applyBorder="1" applyAlignment="1" applyProtection="1">
      <alignment horizontal="center"/>
      <protection/>
    </xf>
    <xf numFmtId="172" fontId="5" fillId="0" borderId="0" xfId="0" applyFont="1" applyBorder="1" applyAlignment="1">
      <alignment horizontal="center"/>
    </xf>
    <xf numFmtId="172" fontId="8" fillId="0" borderId="10" xfId="0" applyFont="1" applyBorder="1" applyAlignment="1">
      <alignment horizontal="left"/>
    </xf>
    <xf numFmtId="172" fontId="1" fillId="0" borderId="10" xfId="0" applyFont="1" applyBorder="1" applyAlignment="1">
      <alignment/>
    </xf>
    <xf numFmtId="172" fontId="1" fillId="0" borderId="10" xfId="0" applyFont="1" applyBorder="1" applyAlignment="1">
      <alignment/>
    </xf>
    <xf numFmtId="172" fontId="1" fillId="0" borderId="11" xfId="0" applyFont="1" applyBorder="1" applyAlignment="1">
      <alignment horizontal="left"/>
    </xf>
    <xf numFmtId="172" fontId="4" fillId="0" borderId="12" xfId="0" applyFont="1" applyBorder="1" applyAlignment="1" applyProtection="1">
      <alignment horizontal="left"/>
      <protection/>
    </xf>
    <xf numFmtId="172" fontId="1" fillId="0" borderId="10" xfId="0" applyFont="1" applyBorder="1" applyAlignment="1" applyProtection="1">
      <alignment horizontal="left"/>
      <protection/>
    </xf>
    <xf numFmtId="172" fontId="4" fillId="0" borderId="13" xfId="0" applyFont="1" applyBorder="1" applyAlignment="1" applyProtection="1">
      <alignment horizontal="left"/>
      <protection/>
    </xf>
    <xf numFmtId="172" fontId="4" fillId="0" borderId="11" xfId="0" applyFont="1" applyBorder="1" applyAlignment="1" applyProtection="1">
      <alignment horizontal="left"/>
      <protection/>
    </xf>
    <xf numFmtId="172" fontId="4" fillId="15" borderId="12" xfId="0" applyFont="1" applyFill="1" applyBorder="1" applyAlignment="1">
      <alignment/>
    </xf>
    <xf numFmtId="183" fontId="4" fillId="0" borderId="12" xfId="0" applyNumberFormat="1" applyFont="1" applyBorder="1" applyAlignment="1">
      <alignment horizontal="center"/>
    </xf>
    <xf numFmtId="183" fontId="4" fillId="0" borderId="12" xfId="0" applyNumberFormat="1" applyFont="1" applyBorder="1" applyAlignment="1" applyProtection="1">
      <alignment horizontal="center"/>
      <protection/>
    </xf>
    <xf numFmtId="183" fontId="4" fillId="0" borderId="10" xfId="0" applyNumberFormat="1" applyFont="1" applyBorder="1" applyAlignment="1" applyProtection="1">
      <alignment horizontal="center"/>
      <protection/>
    </xf>
    <xf numFmtId="183" fontId="4" fillId="0" borderId="11" xfId="0" applyNumberFormat="1" applyFont="1" applyBorder="1" applyAlignment="1" applyProtection="1">
      <alignment horizontal="center"/>
      <protection/>
    </xf>
    <xf numFmtId="183" fontId="4" fillId="0" borderId="13" xfId="0" applyNumberFormat="1" applyFont="1" applyBorder="1" applyAlignment="1" applyProtection="1">
      <alignment horizontal="center"/>
      <protection/>
    </xf>
    <xf numFmtId="18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 applyProtection="1">
      <alignment horizontal="center"/>
      <protection/>
    </xf>
    <xf numFmtId="172" fontId="9" fillId="0" borderId="0" xfId="0" applyFont="1" applyBorder="1" applyAlignment="1">
      <alignment horizontal="center"/>
    </xf>
    <xf numFmtId="172" fontId="10" fillId="0" borderId="10" xfId="0" applyFont="1" applyBorder="1" applyAlignment="1">
      <alignment horizontal="center"/>
    </xf>
    <xf numFmtId="172" fontId="2" fillId="0" borderId="12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  <xf numFmtId="172" fontId="2" fillId="0" borderId="13" xfId="0" applyFont="1" applyBorder="1" applyAlignment="1" applyProtection="1">
      <alignment horizontal="center"/>
      <protection/>
    </xf>
    <xf numFmtId="172" fontId="2" fillId="0" borderId="12" xfId="0" applyFont="1" applyBorder="1" applyAlignment="1">
      <alignment horizontal="center"/>
    </xf>
    <xf numFmtId="172" fontId="2" fillId="0" borderId="13" xfId="0" applyFont="1" applyBorder="1" applyAlignment="1">
      <alignment horizontal="center"/>
    </xf>
    <xf numFmtId="172" fontId="2" fillId="0" borderId="10" xfId="0" applyFont="1" applyBorder="1" applyAlignment="1">
      <alignment horizontal="center"/>
    </xf>
    <xf numFmtId="172" fontId="2" fillId="0" borderId="10" xfId="0" applyFont="1" applyBorder="1" applyAlignment="1" applyProtection="1">
      <alignment horizontal="center"/>
      <protection/>
    </xf>
    <xf numFmtId="172" fontId="11" fillId="0" borderId="10" xfId="0" applyFont="1" applyBorder="1" applyAlignment="1">
      <alignment horizontal="center"/>
    </xf>
    <xf numFmtId="172" fontId="11" fillId="0" borderId="0" xfId="0" applyFont="1" applyAlignment="1">
      <alignment horizontal="center"/>
    </xf>
    <xf numFmtId="172" fontId="12" fillId="0" borderId="11" xfId="0" applyFont="1" applyBorder="1" applyAlignment="1">
      <alignment horizontal="center"/>
    </xf>
    <xf numFmtId="172" fontId="0" fillId="15" borderId="0" xfId="0" applyFill="1" applyAlignment="1">
      <alignment/>
    </xf>
    <xf numFmtId="172" fontId="7" fillId="0" borderId="0" xfId="0" applyFont="1" applyAlignment="1">
      <alignment horizontal="left"/>
    </xf>
    <xf numFmtId="172" fontId="13" fillId="0" borderId="0" xfId="0" applyFont="1" applyAlignment="1">
      <alignment horizontal="left"/>
    </xf>
    <xf numFmtId="172" fontId="4" fillId="15" borderId="11" xfId="0" applyFont="1" applyFill="1" applyBorder="1" applyAlignment="1">
      <alignment/>
    </xf>
    <xf numFmtId="172" fontId="2" fillId="15" borderId="11" xfId="0" applyFont="1" applyFill="1" applyBorder="1" applyAlignment="1">
      <alignment horizontal="center"/>
    </xf>
    <xf numFmtId="172" fontId="2" fillId="15" borderId="12" xfId="0" applyFont="1" applyFill="1" applyBorder="1" applyAlignment="1">
      <alignment horizontal="center"/>
    </xf>
    <xf numFmtId="183" fontId="4" fillId="0" borderId="13" xfId="0" applyNumberFormat="1" applyFont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172" fontId="3" fillId="0" borderId="10" xfId="0" applyFont="1" applyBorder="1" applyAlignment="1">
      <alignment/>
    </xf>
    <xf numFmtId="172" fontId="14" fillId="15" borderId="10" xfId="0" applyFont="1" applyFill="1" applyBorder="1" applyAlignment="1">
      <alignment horizontal="center"/>
    </xf>
    <xf numFmtId="172" fontId="2" fillId="15" borderId="10" xfId="0" applyFont="1" applyFill="1" applyBorder="1" applyAlignment="1">
      <alignment/>
    </xf>
    <xf numFmtId="172" fontId="4" fillId="15" borderId="13" xfId="0" applyFont="1" applyFill="1" applyBorder="1" applyAlignment="1">
      <alignment/>
    </xf>
    <xf numFmtId="172" fontId="11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88" fontId="10" fillId="0" borderId="10" xfId="0" applyNumberFormat="1" applyFont="1" applyBorder="1" applyAlignment="1">
      <alignment horizontal="center"/>
    </xf>
    <xf numFmtId="183" fontId="1" fillId="0" borderId="10" xfId="45" applyNumberFormat="1" applyFont="1" applyBorder="1" applyAlignment="1">
      <alignment horizontal="center"/>
    </xf>
    <xf numFmtId="183" fontId="11" fillId="0" borderId="0" xfId="45" applyNumberFormat="1" applyFont="1" applyAlignment="1">
      <alignment horizontal="center"/>
    </xf>
    <xf numFmtId="183" fontId="15" fillId="0" borderId="11" xfId="45" applyNumberFormat="1" applyFont="1" applyBorder="1" applyAlignment="1">
      <alignment horizontal="center"/>
    </xf>
    <xf numFmtId="183" fontId="15" fillId="0" borderId="11" xfId="45" applyNumberFormat="1" applyFont="1" applyFill="1" applyBorder="1" applyAlignment="1">
      <alignment horizontal="center"/>
    </xf>
    <xf numFmtId="183" fontId="4" fillId="0" borderId="12" xfId="45" applyNumberFormat="1" applyFont="1" applyBorder="1" applyAlignment="1" applyProtection="1">
      <alignment horizontal="center"/>
      <protection/>
    </xf>
    <xf numFmtId="183" fontId="4" fillId="0" borderId="12" xfId="45" applyNumberFormat="1" applyFont="1" applyBorder="1" applyAlignment="1">
      <alignment horizontal="center"/>
    </xf>
    <xf numFmtId="172" fontId="4" fillId="0" borderId="12" xfId="0" applyFont="1" applyBorder="1" applyAlignment="1">
      <alignment horizontal="center"/>
    </xf>
    <xf numFmtId="183" fontId="4" fillId="15" borderId="12" xfId="45" applyNumberFormat="1" applyFont="1" applyFill="1" applyBorder="1" applyAlignment="1">
      <alignment horizontal="center"/>
    </xf>
    <xf numFmtId="183" fontId="4" fillId="0" borderId="13" xfId="45" applyNumberFormat="1" applyFont="1" applyBorder="1" applyAlignment="1">
      <alignment horizontal="center"/>
    </xf>
    <xf numFmtId="183" fontId="4" fillId="0" borderId="11" xfId="45" applyNumberFormat="1" applyFont="1" applyBorder="1" applyAlignment="1" applyProtection="1">
      <alignment horizontal="center"/>
      <protection/>
    </xf>
    <xf numFmtId="171" fontId="4" fillId="15" borderId="10" xfId="45" applyNumberFormat="1" applyFont="1" applyFill="1" applyBorder="1" applyAlignment="1" applyProtection="1">
      <alignment horizontal="center"/>
      <protection/>
    </xf>
    <xf numFmtId="183" fontId="4" fillId="15" borderId="13" xfId="45" applyNumberFormat="1" applyFont="1" applyFill="1" applyBorder="1" applyAlignment="1" applyProtection="1">
      <alignment horizontal="center"/>
      <protection/>
    </xf>
    <xf numFmtId="183" fontId="1" fillId="0" borderId="10" xfId="45" applyNumberFormat="1" applyFont="1" applyBorder="1" applyAlignment="1" applyProtection="1">
      <alignment horizontal="center"/>
      <protection/>
    </xf>
    <xf numFmtId="172" fontId="18" fillId="0" borderId="0" xfId="0" applyFont="1" applyAlignment="1">
      <alignment horizontal="left"/>
    </xf>
    <xf numFmtId="183" fontId="4" fillId="0" borderId="12" xfId="0" applyNumberFormat="1" applyFont="1" applyFill="1" applyBorder="1" applyAlignment="1">
      <alignment horizontal="center"/>
    </xf>
    <xf numFmtId="172" fontId="16" fillId="0" borderId="0" xfId="0" applyFont="1" applyAlignment="1">
      <alignment horizontal="left"/>
    </xf>
    <xf numFmtId="172" fontId="17" fillId="0" borderId="0" xfId="0" applyFont="1" applyBorder="1" applyAlignment="1">
      <alignment horizontal="center"/>
    </xf>
    <xf numFmtId="172" fontId="7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36"/>
  <sheetViews>
    <sheetView showGridLines="0" tabSelected="1" zoomScaleSheetLayoutView="85" zoomScalePageLayoutView="0" workbookViewId="0" topLeftCell="A3">
      <selection activeCell="H22" sqref="H22"/>
    </sheetView>
  </sheetViews>
  <sheetFormatPr defaultColWidth="9.625" defaultRowHeight="12.75"/>
  <cols>
    <col min="1" max="1" width="6.00390625" style="0" customWidth="1"/>
    <col min="2" max="2" width="46.625" style="0" customWidth="1"/>
    <col min="3" max="3" width="6.625" style="29" customWidth="1"/>
    <col min="4" max="4" width="10.75390625" style="29" customWidth="1"/>
    <col min="5" max="6" width="10.625" style="29" customWidth="1"/>
  </cols>
  <sheetData>
    <row r="1" spans="2:6" ht="15">
      <c r="B1" s="63"/>
      <c r="C1" s="63"/>
      <c r="D1" s="63"/>
      <c r="E1" s="63"/>
      <c r="F1" s="32"/>
    </row>
    <row r="2" spans="2:6" ht="20.25">
      <c r="B2" s="33" t="s">
        <v>30</v>
      </c>
      <c r="C2" s="32"/>
      <c r="D2" s="32"/>
      <c r="E2" s="32"/>
      <c r="F2" s="32"/>
    </row>
    <row r="3" spans="2:6" ht="15">
      <c r="B3" s="32"/>
      <c r="C3" s="32"/>
      <c r="D3" s="32"/>
      <c r="E3" s="32"/>
      <c r="F3" s="32"/>
    </row>
    <row r="4" spans="2:6" ht="18.75">
      <c r="B4" s="59" t="s">
        <v>29</v>
      </c>
      <c r="C4" s="32"/>
      <c r="D4" s="32"/>
      <c r="E4" s="32"/>
      <c r="F4" s="32"/>
    </row>
    <row r="5" spans="2:6" ht="15">
      <c r="B5" s="32"/>
      <c r="C5" s="32"/>
      <c r="D5" s="32"/>
      <c r="E5" s="32"/>
      <c r="F5" s="32"/>
    </row>
    <row r="6" spans="2:6" ht="15.75">
      <c r="B6" s="61" t="s">
        <v>17</v>
      </c>
      <c r="C6" s="61"/>
      <c r="D6" s="61"/>
      <c r="E6" s="61"/>
      <c r="F6" s="44"/>
    </row>
    <row r="7" spans="2:6" ht="17.25" customHeight="1">
      <c r="B7" s="62"/>
      <c r="C7" s="62"/>
      <c r="D7" s="62"/>
      <c r="E7" s="62"/>
      <c r="F7" s="2"/>
    </row>
    <row r="8" spans="2:6" ht="17.25" customHeight="1">
      <c r="B8" s="2"/>
      <c r="C8" s="19"/>
      <c r="D8" s="19"/>
      <c r="E8" s="19"/>
      <c r="F8" s="19"/>
    </row>
    <row r="9" spans="2:6" ht="19.5" customHeight="1">
      <c r="B9" s="3" t="s">
        <v>27</v>
      </c>
      <c r="C9" s="20" t="s">
        <v>12</v>
      </c>
      <c r="D9" s="45">
        <v>39629</v>
      </c>
      <c r="E9" s="45">
        <v>39447</v>
      </c>
      <c r="F9" s="45">
        <v>39263</v>
      </c>
    </row>
    <row r="10" spans="2:6" ht="19.5" customHeight="1">
      <c r="B10" s="6" t="s">
        <v>14</v>
      </c>
      <c r="C10" s="30">
        <v>16</v>
      </c>
      <c r="D10" s="48">
        <v>7934</v>
      </c>
      <c r="E10" s="49">
        <v>22264</v>
      </c>
      <c r="F10" s="49">
        <v>10888</v>
      </c>
    </row>
    <row r="11" spans="2:6" ht="19.5" customHeight="1">
      <c r="B11" s="7" t="s">
        <v>1</v>
      </c>
      <c r="C11" s="21"/>
      <c r="D11" s="50">
        <f>-(5397-376+1148+9)+319</f>
        <v>-5859</v>
      </c>
      <c r="E11" s="13">
        <f>-(13499-41+2618+10)+93</f>
        <v>-15993</v>
      </c>
      <c r="F11" s="13">
        <v>-8116</v>
      </c>
    </row>
    <row r="12" spans="2:6" ht="19.5" customHeight="1">
      <c r="B12" s="7" t="s">
        <v>9</v>
      </c>
      <c r="C12" s="21"/>
      <c r="D12" s="50">
        <f>-2265+-258.8</f>
        <v>-2523.8</v>
      </c>
      <c r="E12" s="13">
        <f>-(5431+588)</f>
        <v>-6019</v>
      </c>
      <c r="F12" s="13">
        <v>-2946</v>
      </c>
    </row>
    <row r="13" spans="2:6" ht="19.5" customHeight="1">
      <c r="B13" s="11" t="s">
        <v>8</v>
      </c>
      <c r="C13" s="24"/>
      <c r="D13" s="51">
        <v>-144</v>
      </c>
      <c r="E13" s="12">
        <f>-405</f>
        <v>-405</v>
      </c>
      <c r="F13" s="12">
        <v>-171</v>
      </c>
    </row>
    <row r="14" spans="2:6" ht="19.5" customHeight="1">
      <c r="B14" s="11" t="s">
        <v>18</v>
      </c>
      <c r="C14" s="24"/>
      <c r="D14" s="51">
        <v>-877</v>
      </c>
      <c r="E14" s="52"/>
      <c r="F14" s="52"/>
    </row>
    <row r="15" spans="2:6" ht="19.5" customHeight="1">
      <c r="B15" s="11" t="s">
        <v>28</v>
      </c>
      <c r="C15" s="24"/>
      <c r="D15" s="51">
        <v>-648</v>
      </c>
      <c r="E15" s="52"/>
      <c r="F15" s="52"/>
    </row>
    <row r="16" spans="2:6" ht="19.5" customHeight="1">
      <c r="B16" s="11" t="s">
        <v>19</v>
      </c>
      <c r="C16" s="24"/>
      <c r="D16" s="51"/>
      <c r="E16" s="52"/>
      <c r="F16" s="52"/>
    </row>
    <row r="17" spans="2:6" ht="19.5" customHeight="1">
      <c r="B17" s="7" t="s">
        <v>0</v>
      </c>
      <c r="C17" s="21"/>
      <c r="D17" s="50">
        <f>(34)+(2+3)</f>
        <v>39</v>
      </c>
      <c r="E17" s="13">
        <f>(57)+(3+48)</f>
        <v>108</v>
      </c>
      <c r="F17" s="13">
        <v>204</v>
      </c>
    </row>
    <row r="18" spans="2:6" ht="19.5" customHeight="1">
      <c r="B18" s="7" t="s">
        <v>20</v>
      </c>
      <c r="C18" s="21"/>
      <c r="D18" s="50">
        <f>-1-21</f>
        <v>-22</v>
      </c>
      <c r="E18" s="13">
        <f>-2-26</f>
        <v>-28</v>
      </c>
      <c r="F18" s="13">
        <v>4</v>
      </c>
    </row>
    <row r="19" spans="2:6" ht="19.5" customHeight="1">
      <c r="B19" s="5" t="s">
        <v>13</v>
      </c>
      <c r="C19" s="26">
        <v>16</v>
      </c>
      <c r="D19" s="17">
        <f>SUM(D10:D18)</f>
        <v>-2100.8</v>
      </c>
      <c r="E19" s="17">
        <f>SUM(E10:E18)</f>
        <v>-73</v>
      </c>
      <c r="F19" s="17">
        <f>SUM(F10:F18)</f>
        <v>-137</v>
      </c>
    </row>
    <row r="20" spans="2:6" s="31" customFormat="1" ht="19.5" customHeight="1">
      <c r="B20" s="34" t="s">
        <v>11</v>
      </c>
      <c r="C20" s="35"/>
      <c r="D20" s="53">
        <f>2772+450-28</f>
        <v>3194</v>
      </c>
      <c r="E20" s="38">
        <f>5469+731-9</f>
        <v>6191</v>
      </c>
      <c r="F20" s="38">
        <v>6133</v>
      </c>
    </row>
    <row r="21" spans="2:6" ht="19.5" customHeight="1">
      <c r="B21" s="11" t="s">
        <v>21</v>
      </c>
      <c r="C21" s="24"/>
      <c r="D21" s="51">
        <f>4066.5-D20</f>
        <v>872.5</v>
      </c>
      <c r="E21" s="38">
        <f>7409.6-E20</f>
        <v>1218.6000000000004</v>
      </c>
      <c r="F21" s="60">
        <v>867</v>
      </c>
    </row>
    <row r="22" spans="2:6" s="31" customFormat="1" ht="19.5" customHeight="1">
      <c r="B22" s="11" t="s">
        <v>22</v>
      </c>
      <c r="C22" s="36"/>
      <c r="D22" s="53">
        <v>-834.4</v>
      </c>
      <c r="E22" s="38">
        <v>-438.4</v>
      </c>
      <c r="F22" s="60">
        <v>-216</v>
      </c>
    </row>
    <row r="23" spans="2:6" s="31" customFormat="1" ht="19.5" customHeight="1">
      <c r="B23" s="11" t="s">
        <v>23</v>
      </c>
      <c r="C23" s="36"/>
      <c r="D23" s="53"/>
      <c r="E23" s="12">
        <v>2240</v>
      </c>
      <c r="F23" s="12"/>
    </row>
    <row r="24" spans="2:6" ht="19.5" customHeight="1">
      <c r="B24" s="42" t="s">
        <v>24</v>
      </c>
      <c r="C24" s="25"/>
      <c r="D24" s="54"/>
      <c r="E24" s="37">
        <f>-926</f>
        <v>-926</v>
      </c>
      <c r="F24" s="37"/>
    </row>
    <row r="25" spans="2:6" ht="19.5" customHeight="1">
      <c r="B25" s="4" t="s">
        <v>15</v>
      </c>
      <c r="C25" s="26">
        <v>17</v>
      </c>
      <c r="D25" s="46">
        <f>SUM(D20:D24)</f>
        <v>3232.1</v>
      </c>
      <c r="E25" s="17">
        <f>SUM(E20:E24)</f>
        <v>8285.2</v>
      </c>
      <c r="F25" s="17">
        <f>SUM(F20:F24)</f>
        <v>6784</v>
      </c>
    </row>
    <row r="26" spans="2:6" ht="19.5" customHeight="1">
      <c r="B26" s="5" t="s">
        <v>2</v>
      </c>
      <c r="C26" s="27"/>
      <c r="D26" s="1">
        <f>D19+D25</f>
        <v>1131.2999999999997</v>
      </c>
      <c r="E26" s="1">
        <f>E19+E25</f>
        <v>8212.2</v>
      </c>
      <c r="F26" s="1">
        <f>F19+F25</f>
        <v>6647</v>
      </c>
    </row>
    <row r="27" spans="2:6" ht="19.5" customHeight="1">
      <c r="B27" s="10" t="s">
        <v>3</v>
      </c>
      <c r="C27" s="22"/>
      <c r="D27" s="55">
        <v>-413</v>
      </c>
      <c r="E27" s="15">
        <v>-1020</v>
      </c>
      <c r="F27" s="15">
        <v>-884</v>
      </c>
    </row>
    <row r="28" spans="2:6" ht="19.5" customHeight="1">
      <c r="B28" s="9" t="s">
        <v>4</v>
      </c>
      <c r="C28" s="23"/>
      <c r="D28" s="57">
        <v>-599</v>
      </c>
      <c r="E28" s="16">
        <v>-1045</v>
      </c>
      <c r="F28" s="16">
        <v>-1265</v>
      </c>
    </row>
    <row r="29" spans="2:6" ht="19.5" customHeight="1">
      <c r="B29" s="8" t="s">
        <v>16</v>
      </c>
      <c r="C29" s="27">
        <v>18</v>
      </c>
      <c r="D29" s="14">
        <f>SUM(D27:D28)</f>
        <v>-1012</v>
      </c>
      <c r="E29" s="14">
        <f>SUM(E27:E28)</f>
        <v>-2065</v>
      </c>
      <c r="F29" s="14">
        <f>SUM(F27:F28)</f>
        <v>-2149</v>
      </c>
    </row>
    <row r="30" spans="2:6" ht="19.5" customHeight="1">
      <c r="B30" s="8" t="s">
        <v>10</v>
      </c>
      <c r="C30" s="27"/>
      <c r="D30" s="58">
        <v>639</v>
      </c>
      <c r="E30" s="18">
        <v>1210</v>
      </c>
      <c r="F30" s="18">
        <v>704</v>
      </c>
    </row>
    <row r="31" spans="2:6" ht="19.5" customHeight="1">
      <c r="B31" s="8" t="s">
        <v>5</v>
      </c>
      <c r="C31" s="27"/>
      <c r="D31" s="1">
        <f>D26+D29+D30</f>
        <v>758.2999999999997</v>
      </c>
      <c r="E31" s="1">
        <f>E26+E29+E30</f>
        <v>7357.200000000001</v>
      </c>
      <c r="F31" s="1">
        <f>F26+F29+F30</f>
        <v>5202</v>
      </c>
    </row>
    <row r="32" spans="2:6" ht="19.5" customHeight="1">
      <c r="B32" s="39" t="s">
        <v>6</v>
      </c>
      <c r="C32" s="27"/>
      <c r="D32" s="18">
        <v>-216</v>
      </c>
      <c r="E32" s="18">
        <v>4154</v>
      </c>
      <c r="F32" s="18">
        <v>2974</v>
      </c>
    </row>
    <row r="33" spans="2:6" ht="19.5" customHeight="1">
      <c r="B33" s="39" t="s">
        <v>7</v>
      </c>
      <c r="C33" s="28"/>
      <c r="D33" s="1">
        <f>D31-D32</f>
        <v>974.2999999999997</v>
      </c>
      <c r="E33" s="1">
        <f>E31-E32</f>
        <v>3203.2000000000007</v>
      </c>
      <c r="F33" s="1">
        <f>F31-F32</f>
        <v>2228</v>
      </c>
    </row>
    <row r="34" spans="2:6" s="31" customFormat="1" ht="19.5" customHeight="1">
      <c r="B34" s="41" t="s">
        <v>26</v>
      </c>
      <c r="C34" s="40"/>
      <c r="D34" s="56">
        <f>+D32/863</f>
        <v>-0.25028968713789107</v>
      </c>
      <c r="E34" s="56">
        <f>+E32/863</f>
        <v>4.813441483198146</v>
      </c>
      <c r="F34" s="56">
        <f>+F32/863</f>
        <v>3.4461181923522597</v>
      </c>
    </row>
    <row r="35" spans="2:6" s="31" customFormat="1" ht="19.5" customHeight="1">
      <c r="B35" s="41" t="s">
        <v>25</v>
      </c>
      <c r="C35" s="40"/>
      <c r="D35" s="56">
        <f>+D32/863</f>
        <v>-0.25028968713789107</v>
      </c>
      <c r="E35" s="56">
        <f>+E32/863</f>
        <v>4.813441483198146</v>
      </c>
      <c r="F35" s="56">
        <f>+F32/863</f>
        <v>3.4461181923522597</v>
      </c>
    </row>
    <row r="36" spans="4:6" ht="19.5" customHeight="1">
      <c r="D36" s="47"/>
      <c r="E36" s="43"/>
      <c r="F36" s="43"/>
    </row>
  </sheetData>
  <sheetProtection/>
  <mergeCells count="3">
    <mergeCell ref="B6:E6"/>
    <mergeCell ref="B7:E7"/>
    <mergeCell ref="B1:E1"/>
  </mergeCells>
  <printOptions horizontalCentered="1"/>
  <pageMargins left="0.1968503937007874" right="0.1968503937007874" top="0.5511811023622047" bottom="0.1968503937007874" header="0.7086614173228347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BALLOUX</cp:lastModifiedBy>
  <cp:lastPrinted>2008-09-16T13:45:59Z</cp:lastPrinted>
  <dcterms:created xsi:type="dcterms:W3CDTF">1999-03-17T13:36:28Z</dcterms:created>
  <dcterms:modified xsi:type="dcterms:W3CDTF">2009-04-18T16:17:57Z</dcterms:modified>
  <cp:category/>
  <cp:version/>
  <cp:contentType/>
  <cp:contentStatus/>
</cp:coreProperties>
</file>