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FLUXTRESO" sheetId="1" r:id="rId1"/>
  </sheets>
  <definedNames>
    <definedName name="_xlnm.Print_Area" localSheetId="0">'FLUXTRESO'!$A$5:$D$57</definedName>
  </definedNames>
  <calcPr fullCalcOnLoad="1"/>
</workbook>
</file>

<file path=xl/sharedStrings.xml><?xml version="1.0" encoding="utf-8"?>
<sst xmlns="http://schemas.openxmlformats.org/spreadsheetml/2006/main" count="37" uniqueCount="36">
  <si>
    <t>Résultat net des sociétés intégrées</t>
  </si>
  <si>
    <t>Elimination des éléments sans incidence avec la trésorerie</t>
  </si>
  <si>
    <t xml:space="preserve">     - Dotations nettes aux amortissements et provisions</t>
  </si>
  <si>
    <t xml:space="preserve">     - Variation des impôts différés</t>
  </si>
  <si>
    <t xml:space="preserve">     - Plus et moins-values de cessions</t>
  </si>
  <si>
    <t>Dividendes reçus des sociétés mises en équivalence</t>
  </si>
  <si>
    <t>Quote-part dans résultat des sociétés mises en équivalence</t>
  </si>
  <si>
    <t>Flux de trésorerie générés par l’activité</t>
  </si>
  <si>
    <t>Flux de trésorerie liés aux opérations d’investissement</t>
  </si>
  <si>
    <t>Acquisitions d’immobilisations</t>
  </si>
  <si>
    <t>Cessions d’immobilisations</t>
  </si>
  <si>
    <t>Flux de trésorerie liés aux opérations de financement</t>
  </si>
  <si>
    <t>Augmentation de capital</t>
  </si>
  <si>
    <t>Dividendes versés aux actionnaires de la mère</t>
  </si>
  <si>
    <t>Dividendes versés aux minoritaires</t>
  </si>
  <si>
    <t>Variation des autres fonds propres</t>
  </si>
  <si>
    <t>Encaissements provenant d’emprunts</t>
  </si>
  <si>
    <t>Remboursement d’emprunts</t>
  </si>
  <si>
    <t>Trésorerie d’ouverture</t>
  </si>
  <si>
    <t>Trésorerie de clôture</t>
  </si>
  <si>
    <t>Variation de juste valeur sur "Autres titres immobilisés"</t>
  </si>
  <si>
    <t xml:space="preserve">Variation de trésorerie                                </t>
  </si>
  <si>
    <t>Flux de trésorerie liés à l’activité :</t>
  </si>
  <si>
    <t>Flux de trésorerie liés aux opérations d’investissement :</t>
  </si>
  <si>
    <t>Flux de trésorerie liés aux opérations de financement :</t>
  </si>
  <si>
    <t>(en milliers d'euros)</t>
  </si>
  <si>
    <t>Tableau des flux de trésorerie</t>
  </si>
  <si>
    <t>Variation du BFR</t>
  </si>
  <si>
    <t>Variation de trésorerie</t>
  </si>
  <si>
    <t>Impact de change et de variation de périmètre :</t>
  </si>
  <si>
    <t>Ecart de change</t>
  </si>
  <si>
    <t>Disponibilités</t>
  </si>
  <si>
    <t>Ventilation trésorerie de cloture :</t>
  </si>
  <si>
    <t>Concours bancaires</t>
  </si>
  <si>
    <t>Valeurs mobilières</t>
  </si>
  <si>
    <t>SCHAEFFER-DUFOUR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</si>
</sst>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\ _F"/>
    <numFmt numFmtId="175" formatCode="0_ ;[Red]\-0\ "/>
    <numFmt numFmtId="176" formatCode="#,##0\ _F;[Red]#,##0\ _F"/>
    <numFmt numFmtId="177" formatCode="0.00000"/>
    <numFmt numFmtId="178" formatCode="0.0000"/>
    <numFmt numFmtId="179" formatCode="0.000"/>
    <numFmt numFmtId="180" formatCode="0.0"/>
    <numFmt numFmtId="181" formatCode="#,##0.00\ _F"/>
    <numFmt numFmtId="182" formatCode="#,##0.0\ _F"/>
    <numFmt numFmtId="183" formatCode="_-* #,##0.0\ _F_-;\-* #,##0.0\ _F_-;_-* &quot;-&quot;??\ _F_-;_-@_-"/>
    <numFmt numFmtId="184" formatCode="_-* #,##0\ _F_-;\-* #,##0\ _F_-;_-* &quot;-&quot;??\ _F_-;_-@_-"/>
    <numFmt numFmtId="185" formatCode="[$-40C]dddd\ d\ mmmm\ yyyy"/>
    <numFmt numFmtId="186" formatCode="#,##0\ _€"/>
  </numFmts>
  <fonts count="2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10"/>
      <color indexed="48"/>
      <name val="Arial"/>
      <family val="0"/>
    </font>
    <font>
      <b/>
      <u val="single"/>
      <sz val="10"/>
      <color indexed="48"/>
      <name val="Arial"/>
      <family val="0"/>
    </font>
    <font>
      <u val="single"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184" fontId="0" fillId="0" borderId="0" xfId="0" applyNumberFormat="1" applyFont="1" applyAlignment="1">
      <alignment/>
    </xf>
    <xf numFmtId="3" fontId="0" fillId="24" borderId="10" xfId="45" applyNumberFormat="1" applyFon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4" fillId="24" borderId="10" xfId="45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0" fillId="0" borderId="10" xfId="45" applyNumberFormat="1" applyFont="1" applyBorder="1" applyAlignment="1">
      <alignment horizontal="right" vertical="top" wrapText="1"/>
    </xf>
    <xf numFmtId="3" fontId="2" fillId="24" borderId="10" xfId="45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/>
    </xf>
    <xf numFmtId="3" fontId="0" fillId="24" borderId="1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0" fillId="0" borderId="0" xfId="45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0" fillId="0" borderId="0" xfId="45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" fillId="0" borderId="0" xfId="45" applyNumberFormat="1" applyFont="1" applyFill="1" applyBorder="1" applyAlignment="1">
      <alignment horizontal="right" vertical="top" wrapText="1"/>
    </xf>
    <xf numFmtId="3" fontId="2" fillId="0" borderId="10" xfId="45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45" applyNumberFormat="1" applyFont="1" applyBorder="1" applyAlignment="1">
      <alignment horizontal="right" vertical="top" wrapText="1"/>
    </xf>
    <xf numFmtId="3" fontId="2" fillId="20" borderId="10" xfId="45" applyNumberFormat="1" applyFont="1" applyFill="1" applyBorder="1" applyAlignment="1">
      <alignment horizontal="right" vertical="top" wrapText="1"/>
    </xf>
    <xf numFmtId="3" fontId="2" fillId="20" borderId="10" xfId="0" applyNumberFormat="1" applyFont="1" applyFill="1" applyBorder="1" applyAlignment="1">
      <alignment horizontal="right" vertical="top" wrapText="1"/>
    </xf>
    <xf numFmtId="3" fontId="0" fillId="0" borderId="10" xfId="45" applyNumberFormat="1" applyFont="1" applyFill="1" applyBorder="1" applyAlignment="1">
      <alignment horizontal="right" vertical="top" wrapText="1"/>
    </xf>
    <xf numFmtId="3" fontId="0" fillId="0" borderId="0" xfId="4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45" applyNumberFormat="1" applyFont="1" applyAlignment="1">
      <alignment horizontal="right"/>
    </xf>
    <xf numFmtId="0" fontId="5" fillId="0" borderId="0" xfId="0" applyFont="1" applyAlignment="1">
      <alignment/>
    </xf>
    <xf numFmtId="14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/>
    </xf>
    <xf numFmtId="186" fontId="0" fillId="0" borderId="0" xfId="0" applyNumberFormat="1" applyFont="1" applyAlignment="1">
      <alignment horizontal="right"/>
    </xf>
    <xf numFmtId="0" fontId="2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68"/>
  <sheetViews>
    <sheetView tabSelected="1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55.140625" style="0" customWidth="1"/>
    <col min="2" max="2" width="14.57421875" style="0" customWidth="1"/>
    <col min="3" max="3" width="13.7109375" style="0" customWidth="1"/>
    <col min="4" max="4" width="13.7109375" style="21" customWidth="1"/>
  </cols>
  <sheetData>
    <row r="3" ht="23.25">
      <c r="A3" s="55" t="s">
        <v>35</v>
      </c>
    </row>
    <row r="5" spans="1:3" ht="20.25">
      <c r="A5" s="51" t="s">
        <v>26</v>
      </c>
      <c r="B5" s="51"/>
      <c r="C5" s="51"/>
    </row>
    <row r="6" spans="1:4" ht="12.75">
      <c r="A6" s="2"/>
      <c r="B6" s="2"/>
      <c r="C6" s="2"/>
      <c r="D6" s="22"/>
    </row>
    <row r="7" spans="1:3" ht="12.75">
      <c r="A7" s="5" t="s">
        <v>25</v>
      </c>
      <c r="B7" s="5"/>
      <c r="C7" s="5"/>
    </row>
    <row r="8" spans="1:4" ht="12.75">
      <c r="A8" s="3"/>
      <c r="B8" s="3"/>
      <c r="C8" s="3"/>
      <c r="D8" s="23"/>
    </row>
    <row r="9" spans="1:4" ht="12.75">
      <c r="A9" s="12"/>
      <c r="B9" s="52">
        <v>39629</v>
      </c>
      <c r="C9" s="52">
        <v>39447</v>
      </c>
      <c r="D9" s="52">
        <v>39263</v>
      </c>
    </row>
    <row r="10" spans="1:4" ht="12.75">
      <c r="A10" s="13" t="s">
        <v>22</v>
      </c>
      <c r="B10" s="53"/>
      <c r="C10" s="53"/>
      <c r="D10" s="53"/>
    </row>
    <row r="11" spans="1:4" ht="12.75" customHeight="1">
      <c r="A11" s="6" t="s">
        <v>0</v>
      </c>
      <c r="B11" s="26">
        <f>-216+974</f>
        <v>758</v>
      </c>
      <c r="C11" s="27">
        <f>4153+3203</f>
        <v>7356</v>
      </c>
      <c r="D11" s="27">
        <v>5203</v>
      </c>
    </row>
    <row r="12" spans="1:4" ht="12.75">
      <c r="A12" s="7" t="s">
        <v>1</v>
      </c>
      <c r="B12" s="28"/>
      <c r="C12" s="29"/>
      <c r="D12" s="29"/>
    </row>
    <row r="13" spans="1:4" ht="12.75">
      <c r="A13" s="6" t="s">
        <v>2</v>
      </c>
      <c r="B13" s="26">
        <f>1021.4+648</f>
        <v>1669.4</v>
      </c>
      <c r="C13" s="27">
        <f>487-2</f>
        <v>485</v>
      </c>
      <c r="D13" s="27">
        <f>237</f>
        <v>237</v>
      </c>
    </row>
    <row r="14" spans="1:4" ht="12.75">
      <c r="A14" s="6" t="s">
        <v>3</v>
      </c>
      <c r="B14" s="26">
        <v>600</v>
      </c>
      <c r="C14" s="27">
        <v>1045</v>
      </c>
      <c r="D14" s="27">
        <v>1264</v>
      </c>
    </row>
    <row r="15" spans="1:4" ht="12.75">
      <c r="A15" s="6" t="s">
        <v>4</v>
      </c>
      <c r="B15" s="26">
        <v>-4</v>
      </c>
      <c r="C15" s="27">
        <v>-1360</v>
      </c>
      <c r="D15" s="27">
        <v>-1</v>
      </c>
    </row>
    <row r="16" spans="1:4" ht="12.75">
      <c r="A16" s="6" t="s">
        <v>5</v>
      </c>
      <c r="B16" s="26">
        <v>696</v>
      </c>
      <c r="C16" s="27">
        <v>772</v>
      </c>
      <c r="D16" s="27">
        <v>772</v>
      </c>
    </row>
    <row r="17" spans="1:4" ht="12.75">
      <c r="A17" s="6" t="s">
        <v>6</v>
      </c>
      <c r="B17" s="26">
        <v>-638</v>
      </c>
      <c r="C17" s="27">
        <v>-1210</v>
      </c>
      <c r="D17" s="27">
        <v>-703</v>
      </c>
    </row>
    <row r="18" spans="1:4" ht="12.75">
      <c r="A18" s="6" t="s">
        <v>20</v>
      </c>
      <c r="B18" s="26">
        <v>-42</v>
      </c>
      <c r="C18" s="27">
        <v>1963</v>
      </c>
      <c r="D18" s="27">
        <v>0</v>
      </c>
    </row>
    <row r="19" spans="1:4" ht="12.75">
      <c r="A19" s="6" t="s">
        <v>27</v>
      </c>
      <c r="B19" s="30">
        <f>(363-925)-263</f>
        <v>-825</v>
      </c>
      <c r="C19" s="27">
        <f>-1035-45</f>
        <v>-1080</v>
      </c>
      <c r="D19" s="27">
        <f>-186+580</f>
        <v>394</v>
      </c>
    </row>
    <row r="20" spans="1:4" ht="12.75">
      <c r="A20" s="10" t="s">
        <v>7</v>
      </c>
      <c r="B20" s="31">
        <f>SUM(B11:B19)</f>
        <v>2214.4</v>
      </c>
      <c r="C20" s="19">
        <f>SUM(C11:C19)</f>
        <v>7971</v>
      </c>
      <c r="D20" s="19">
        <f>SUM(D11:D19)</f>
        <v>7166</v>
      </c>
    </row>
    <row r="21" spans="1:4" ht="12.75">
      <c r="A21" s="14"/>
      <c r="B21" s="32"/>
      <c r="C21" s="32"/>
      <c r="D21" s="32"/>
    </row>
    <row r="22" spans="1:4" s="1" customFormat="1" ht="12.75">
      <c r="A22" s="4"/>
      <c r="B22" s="33"/>
      <c r="C22" s="33"/>
      <c r="D22" s="33"/>
    </row>
    <row r="23" spans="1:4" s="1" customFormat="1" ht="12.75">
      <c r="A23" s="49"/>
      <c r="B23" s="49"/>
      <c r="C23" s="49"/>
      <c r="D23" s="49"/>
    </row>
    <row r="24" spans="1:4" ht="12.75">
      <c r="A24" s="9" t="s">
        <v>23</v>
      </c>
      <c r="B24" s="49"/>
      <c r="C24" s="49"/>
      <c r="D24" s="49"/>
    </row>
    <row r="25" spans="1:4" ht="12.75">
      <c r="A25" s="8" t="s">
        <v>9</v>
      </c>
      <c r="B25" s="26">
        <v>-96</v>
      </c>
      <c r="C25" s="34">
        <f>-458-600-2254</f>
        <v>-3312</v>
      </c>
      <c r="D25" s="34">
        <v>-1338</v>
      </c>
    </row>
    <row r="26" spans="1:4" ht="12.75">
      <c r="A26" s="8" t="s">
        <v>10</v>
      </c>
      <c r="B26" s="26">
        <f>4+9</f>
        <v>13</v>
      </c>
      <c r="C26" s="34">
        <f>47+2252</f>
        <v>2299</v>
      </c>
      <c r="D26" s="34">
        <v>9</v>
      </c>
    </row>
    <row r="27" spans="1:4" ht="12.75">
      <c r="A27" s="11" t="s">
        <v>8</v>
      </c>
      <c r="B27" s="31">
        <f>SUM(B25:B26)</f>
        <v>-83</v>
      </c>
      <c r="C27" s="19">
        <f>SUM(C25:C26)</f>
        <v>-1013</v>
      </c>
      <c r="D27" s="19">
        <f>SUM(D25:D26)</f>
        <v>-1329</v>
      </c>
    </row>
    <row r="28" spans="1:4" ht="12.75">
      <c r="A28" s="49"/>
      <c r="B28" s="49"/>
      <c r="C28" s="49"/>
      <c r="D28" s="49"/>
    </row>
    <row r="29" spans="1:4" ht="12.75">
      <c r="A29" s="49"/>
      <c r="B29" s="49"/>
      <c r="C29" s="49"/>
      <c r="D29" s="49"/>
    </row>
    <row r="30" spans="1:4" ht="12.75">
      <c r="A30" s="49"/>
      <c r="B30" s="49"/>
      <c r="C30" s="49"/>
      <c r="D30" s="49"/>
    </row>
    <row r="31" spans="1:4" ht="12.75">
      <c r="A31" s="9" t="s">
        <v>24</v>
      </c>
      <c r="B31" s="35"/>
      <c r="C31" s="35"/>
      <c r="D31" s="35"/>
    </row>
    <row r="32" spans="1:4" ht="12.75">
      <c r="A32" s="6" t="s">
        <v>12</v>
      </c>
      <c r="B32" s="26">
        <v>0</v>
      </c>
      <c r="C32" s="34">
        <v>0</v>
      </c>
      <c r="D32" s="34">
        <v>0</v>
      </c>
    </row>
    <row r="33" spans="1:4" ht="12.75">
      <c r="A33" s="6" t="s">
        <v>13</v>
      </c>
      <c r="B33" s="26">
        <v>-526</v>
      </c>
      <c r="C33" s="34">
        <v>-526</v>
      </c>
      <c r="D33" s="34">
        <v>-526</v>
      </c>
    </row>
    <row r="34" spans="1:4" ht="12.75">
      <c r="A34" s="6" t="s">
        <v>14</v>
      </c>
      <c r="B34" s="26">
        <v>-1178</v>
      </c>
      <c r="C34" s="34">
        <v>-1179</v>
      </c>
      <c r="D34" s="34">
        <v>-1320</v>
      </c>
    </row>
    <row r="35" spans="1:4" ht="12.75">
      <c r="A35" s="6" t="s">
        <v>15</v>
      </c>
      <c r="B35" s="26">
        <v>0</v>
      </c>
      <c r="C35" s="34">
        <v>0</v>
      </c>
      <c r="D35" s="34">
        <v>0</v>
      </c>
    </row>
    <row r="36" spans="1:4" ht="12.75">
      <c r="A36" s="6" t="s">
        <v>16</v>
      </c>
      <c r="B36" s="26">
        <v>0</v>
      </c>
      <c r="C36" s="34">
        <v>0</v>
      </c>
      <c r="D36" s="34">
        <v>0</v>
      </c>
    </row>
    <row r="37" spans="1:4" ht="12.75">
      <c r="A37" s="6" t="s">
        <v>17</v>
      </c>
      <c r="B37" s="30">
        <v>-50</v>
      </c>
      <c r="C37" s="34">
        <v>-119</v>
      </c>
      <c r="D37" s="34">
        <v>-71</v>
      </c>
    </row>
    <row r="38" spans="1:4" ht="12.75">
      <c r="A38" s="10" t="s">
        <v>11</v>
      </c>
      <c r="B38" s="31">
        <f>SUM(B32:B37)</f>
        <v>-1754</v>
      </c>
      <c r="C38" s="19">
        <f>SUM(C32:C37)</f>
        <v>-1824</v>
      </c>
      <c r="D38" s="19">
        <f>SUM(D32:D37)</f>
        <v>-1917</v>
      </c>
    </row>
    <row r="39" spans="1:4" ht="12.75">
      <c r="A39" s="14"/>
      <c r="B39" s="36"/>
      <c r="C39" s="32"/>
      <c r="D39" s="37"/>
    </row>
    <row r="40" spans="1:4" ht="12.75">
      <c r="A40" s="4"/>
      <c r="B40" s="38"/>
      <c r="C40" s="33"/>
      <c r="D40" s="39"/>
    </row>
    <row r="41" spans="1:4" ht="12.75">
      <c r="A41" s="16" t="s">
        <v>29</v>
      </c>
      <c r="B41" s="40"/>
      <c r="C41" s="33"/>
      <c r="D41" s="39"/>
    </row>
    <row r="42" spans="1:4" ht="12.75">
      <c r="A42" s="6" t="s">
        <v>30</v>
      </c>
      <c r="B42" s="41">
        <v>-1409</v>
      </c>
      <c r="C42" s="42">
        <v>-667</v>
      </c>
      <c r="D42" s="42">
        <v>-193</v>
      </c>
    </row>
    <row r="43" spans="1:4" ht="12.75">
      <c r="A43" s="14"/>
      <c r="B43" s="36"/>
      <c r="C43" s="43"/>
      <c r="D43" s="43"/>
    </row>
    <row r="44" spans="1:4" ht="12.75">
      <c r="A44" s="15"/>
      <c r="B44" s="44"/>
      <c r="C44" s="43"/>
      <c r="D44" s="43"/>
    </row>
    <row r="45" spans="1:4" ht="12.75">
      <c r="A45" s="17" t="s">
        <v>28</v>
      </c>
      <c r="B45" s="45">
        <f>B20+B27+B38+B42</f>
        <v>-1031.6</v>
      </c>
      <c r="C45" s="46">
        <f>C20+C27+C38+C42</f>
        <v>4467</v>
      </c>
      <c r="D45" s="46">
        <f>D20+D27+D38+D42</f>
        <v>3727</v>
      </c>
    </row>
    <row r="46" spans="1:4" ht="12.75">
      <c r="A46" s="4"/>
      <c r="B46" s="38"/>
      <c r="C46" s="33"/>
      <c r="D46" s="33"/>
    </row>
    <row r="47" spans="1:4" ht="12.75">
      <c r="A47" s="4"/>
      <c r="B47" s="38"/>
      <c r="C47" s="33"/>
      <c r="D47" s="33"/>
    </row>
    <row r="48" spans="1:4" ht="12.75">
      <c r="A48" s="10" t="s">
        <v>18</v>
      </c>
      <c r="B48" s="41">
        <v>36517</v>
      </c>
      <c r="C48" s="41">
        <v>32050</v>
      </c>
      <c r="D48" s="41">
        <f>(28607.4+67)+6464.2-3021.2-67</f>
        <v>32050.399999999998</v>
      </c>
    </row>
    <row r="49" spans="1:4" ht="12.75">
      <c r="A49" s="18" t="s">
        <v>21</v>
      </c>
      <c r="B49" s="47">
        <f>B50-B48</f>
        <v>-1031.4000000000015</v>
      </c>
      <c r="C49" s="47">
        <f>C50-C48</f>
        <v>4466.699999999997</v>
      </c>
      <c r="D49" s="47">
        <f>D50-D48</f>
        <v>3726.7000000000007</v>
      </c>
    </row>
    <row r="50" spans="1:4" ht="12.75">
      <c r="A50" s="17" t="s">
        <v>19</v>
      </c>
      <c r="B50" s="45">
        <f>B57</f>
        <v>35485.6</v>
      </c>
      <c r="C50" s="45">
        <f>C57</f>
        <v>36516.7</v>
      </c>
      <c r="D50" s="45">
        <f>D57</f>
        <v>35777.1</v>
      </c>
    </row>
    <row r="51" spans="1:4" ht="12.75">
      <c r="A51" s="4"/>
      <c r="B51" s="38"/>
      <c r="C51" s="33"/>
      <c r="D51" s="33"/>
    </row>
    <row r="52" spans="2:4" ht="12.75">
      <c r="B52" s="48"/>
      <c r="C52" s="49"/>
      <c r="D52" s="49"/>
    </row>
    <row r="53" spans="1:4" ht="12.75">
      <c r="A53" s="20" t="s">
        <v>32</v>
      </c>
      <c r="B53" s="50"/>
      <c r="C53" s="49"/>
      <c r="D53" s="49"/>
    </row>
    <row r="54" spans="1:4" ht="12.75">
      <c r="A54" s="6" t="s">
        <v>34</v>
      </c>
      <c r="B54" s="30">
        <f>33396.2-570.9</f>
        <v>32825.299999999996</v>
      </c>
      <c r="C54" s="30">
        <f>33264.9-148.3</f>
        <v>33116.6</v>
      </c>
      <c r="D54" s="30">
        <f>31964.2-66.6</f>
        <v>31897.600000000002</v>
      </c>
    </row>
    <row r="55" spans="1:4" ht="12.75">
      <c r="A55" s="6" t="s">
        <v>31</v>
      </c>
      <c r="B55" s="30">
        <v>6146</v>
      </c>
      <c r="C55" s="30">
        <f>7398-1</f>
        <v>7397</v>
      </c>
      <c r="D55" s="30">
        <v>7094.3</v>
      </c>
    </row>
    <row r="56" spans="1:4" ht="12.75">
      <c r="A56" s="6" t="s">
        <v>33</v>
      </c>
      <c r="B56" s="30">
        <v>-3485.7</v>
      </c>
      <c r="C56" s="30">
        <v>-3996.9</v>
      </c>
      <c r="D56" s="30">
        <v>-3214.8</v>
      </c>
    </row>
    <row r="57" spans="1:4" ht="12.75">
      <c r="A57" s="17" t="s">
        <v>19</v>
      </c>
      <c r="B57" s="45">
        <f>SUM(B54:B56)</f>
        <v>35485.6</v>
      </c>
      <c r="C57" s="45">
        <f>SUM(C54:C56)</f>
        <v>36516.7</v>
      </c>
      <c r="D57" s="45">
        <f>SUM(D54:D56)</f>
        <v>35777.1</v>
      </c>
    </row>
    <row r="58" spans="1:4" ht="12.75">
      <c r="A58" s="5"/>
      <c r="B58" s="25"/>
      <c r="C58" s="25"/>
      <c r="D58" s="25"/>
    </row>
    <row r="59" spans="1:4" ht="12.75">
      <c r="A59" s="24"/>
      <c r="B59" s="54"/>
      <c r="C59" s="54"/>
      <c r="D59" s="54"/>
    </row>
    <row r="60" spans="1:4" ht="12.75">
      <c r="A60" s="24"/>
      <c r="B60" s="54"/>
      <c r="C60" s="54"/>
      <c r="D60" s="54"/>
    </row>
    <row r="61" spans="1:4" ht="12.75">
      <c r="A61" s="24"/>
      <c r="B61" s="54"/>
      <c r="C61" s="54"/>
      <c r="D61" s="54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</dc:creator>
  <cp:keywords/>
  <dc:description/>
  <cp:lastModifiedBy>BALLOUX</cp:lastModifiedBy>
  <cp:lastPrinted>2008-09-30T07:02:23Z</cp:lastPrinted>
  <dcterms:created xsi:type="dcterms:W3CDTF">2001-10-03T08:00:11Z</dcterms:created>
  <dcterms:modified xsi:type="dcterms:W3CDTF">2009-04-18T16:47:40Z</dcterms:modified>
  <cp:category/>
  <cp:version/>
  <cp:contentType/>
  <cp:contentStatus/>
</cp:coreProperties>
</file>